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activeTab="1"/>
  </bookViews>
  <sheets>
    <sheet name="ten geleide" sheetId="10" r:id="rId1"/>
    <sheet name="stap 1 de inkomsten" sheetId="1" r:id="rId2"/>
    <sheet name="Stap 2 de leefkosten" sheetId="2" r:id="rId3"/>
    <sheet name="Stap 3 de ondersteuning" sheetId="3" r:id="rId4"/>
    <sheet name="Stap 4 de woon-huishoudkosten" sheetId="4" r:id="rId5"/>
    <sheet name="Stap 5 eenmalige uitgaven" sheetId="6" r:id="rId6"/>
    <sheet name="Stap 6 het overzicht" sheetId="5" r:id="rId7"/>
    <sheet name="loonkostentabel" sheetId="8" r:id="rId8"/>
    <sheet name="bijlage loonkost" sheetId="9" r:id="rId9"/>
    <sheet name="werkblad" sheetId="7" r:id="rId10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/>
  <c r="G16" i="6" l="1"/>
  <c r="F17" i="5" s="1"/>
  <c r="J16" i="6"/>
  <c r="I17" i="5" s="1"/>
  <c r="F16" i="6"/>
  <c r="E17" i="5" s="1"/>
  <c r="E22" i="6"/>
  <c r="D19" i="5" s="1"/>
  <c r="H16" i="6"/>
  <c r="G17" i="5" s="1"/>
  <c r="I16" i="6"/>
  <c r="H17" i="5" s="1"/>
  <c r="K16" i="6"/>
  <c r="J17" i="5" s="1"/>
  <c r="E16" i="6"/>
  <c r="D17" i="5" s="1"/>
  <c r="D16" i="6"/>
  <c r="C17" i="5" s="1"/>
  <c r="D22" i="6"/>
  <c r="C19" i="5" s="1"/>
  <c r="N20" i="2"/>
  <c r="K11" i="5" s="1"/>
  <c r="C23" i="2"/>
  <c r="C24"/>
  <c r="C22"/>
  <c r="F20"/>
  <c r="L16" i="1"/>
  <c r="K9" i="5" s="1"/>
  <c r="D16" i="1"/>
  <c r="G17" i="4"/>
  <c r="G22" s="1"/>
  <c r="F13" i="5" s="1"/>
  <c r="F22" i="6" l="1"/>
  <c r="E19" i="5" s="1"/>
  <c r="G22" i="6"/>
  <c r="F19" i="5" s="1"/>
  <c r="H22" i="6"/>
  <c r="G19" i="5" s="1"/>
  <c r="I22" i="6"/>
  <c r="H19" i="5" s="1"/>
  <c r="J22" i="6"/>
  <c r="I19" i="5" s="1"/>
  <c r="K22" i="6"/>
  <c r="J19" i="5" s="1"/>
  <c r="J25" i="6"/>
  <c r="I20" i="5" s="1"/>
  <c r="L16" i="6"/>
  <c r="L17" i="4"/>
  <c r="F17"/>
  <c r="H17"/>
  <c r="I17"/>
  <c r="J17"/>
  <c r="K17"/>
  <c r="E17"/>
  <c r="D17"/>
  <c r="J164" i="3"/>
  <c r="L164"/>
  <c r="N164"/>
  <c r="P164"/>
  <c r="R164"/>
  <c r="M20" i="2"/>
  <c r="J11" i="5" s="1"/>
  <c r="L20" i="2"/>
  <c r="I11" i="5" s="1"/>
  <c r="K20" i="2"/>
  <c r="H11" i="5" s="1"/>
  <c r="J20" i="2"/>
  <c r="G11" i="5" s="1"/>
  <c r="I20" i="2"/>
  <c r="F11" i="5" s="1"/>
  <c r="G20" i="2"/>
  <c r="H20"/>
  <c r="E11" i="5" s="1"/>
  <c r="I25" i="6" l="1"/>
  <c r="H20" i="5" s="1"/>
  <c r="L25" i="6"/>
  <c r="K20" i="5" s="1"/>
  <c r="K17"/>
  <c r="K25" i="6"/>
  <c r="J20" i="5" s="1"/>
  <c r="G25" i="6"/>
  <c r="F20" i="5" s="1"/>
  <c r="H25" i="6"/>
  <c r="G20" i="5" s="1"/>
  <c r="F25" i="6"/>
  <c r="E20" i="5" s="1"/>
  <c r="D25" i="6"/>
  <c r="C20" i="5" s="1"/>
  <c r="E25" i="6"/>
  <c r="D20" i="5" s="1"/>
  <c r="O159" i="3"/>
  <c r="O164" s="1"/>
  <c r="H12" i="5" s="1"/>
  <c r="I159" i="3"/>
  <c r="I164" s="1"/>
  <c r="E12" i="5" s="1"/>
  <c r="Q159" i="3"/>
  <c r="Q164" s="1"/>
  <c r="I12" i="5" s="1"/>
  <c r="S159" i="3"/>
  <c r="S164" s="1"/>
  <c r="J12" i="5" s="1"/>
  <c r="K159" i="3"/>
  <c r="M159"/>
  <c r="M164" s="1"/>
  <c r="G12" i="5" s="1"/>
  <c r="K164" i="3" l="1"/>
  <c r="C48" i="9"/>
  <c r="C36"/>
  <c r="C31"/>
  <c r="C27"/>
  <c r="C32" s="1"/>
  <c r="C33" s="1"/>
  <c r="C15"/>
  <c r="C11"/>
  <c r="C12" s="1"/>
  <c r="K166" i="3" l="1"/>
  <c r="F12" i="5"/>
  <c r="C19" i="9"/>
  <c r="C20" s="1"/>
  <c r="C21" s="1"/>
  <c r="C28"/>
  <c r="C37"/>
  <c r="C38" s="1"/>
  <c r="C41" l="1"/>
  <c r="C42" l="1"/>
  <c r="C46" l="1"/>
  <c r="C50" s="1"/>
  <c r="C52" s="1"/>
  <c r="C56" s="1"/>
  <c r="C57" l="1"/>
  <c r="C58"/>
  <c r="E26" i="8" l="1"/>
  <c r="E24"/>
  <c r="E23"/>
  <c r="G23" s="1"/>
  <c r="E22"/>
  <c r="G22" s="1"/>
  <c r="E20"/>
  <c r="G20" s="1"/>
  <c r="E19"/>
  <c r="E18"/>
  <c r="H26"/>
  <c r="K26" s="1"/>
  <c r="G26"/>
  <c r="J26" s="1"/>
  <c r="G24"/>
  <c r="J24" s="1"/>
  <c r="C24"/>
  <c r="C23"/>
  <c r="G19"/>
  <c r="J19" s="1"/>
  <c r="J18"/>
  <c r="G18"/>
  <c r="H18" s="1"/>
  <c r="K18" s="1"/>
  <c r="L7"/>
  <c r="L8"/>
  <c r="L10"/>
  <c r="L11"/>
  <c r="L12"/>
  <c r="L14"/>
  <c r="L6"/>
  <c r="K7"/>
  <c r="K8"/>
  <c r="K10"/>
  <c r="K11"/>
  <c r="K12"/>
  <c r="K14"/>
  <c r="K6"/>
  <c r="J14"/>
  <c r="I14"/>
  <c r="H14"/>
  <c r="G14"/>
  <c r="J10"/>
  <c r="J11"/>
  <c r="J12"/>
  <c r="J7"/>
  <c r="J8"/>
  <c r="J6"/>
  <c r="I12"/>
  <c r="I11"/>
  <c r="I10"/>
  <c r="I8"/>
  <c r="I7"/>
  <c r="I6"/>
  <c r="H10"/>
  <c r="H11"/>
  <c r="H12"/>
  <c r="H8"/>
  <c r="H7"/>
  <c r="H6"/>
  <c r="G12"/>
  <c r="G11"/>
  <c r="C11"/>
  <c r="C12" s="1"/>
  <c r="G10"/>
  <c r="G7"/>
  <c r="G8"/>
  <c r="G6"/>
  <c r="H24" l="1"/>
  <c r="K24" s="1"/>
  <c r="I24"/>
  <c r="L24" s="1"/>
  <c r="H23"/>
  <c r="K23" s="1"/>
  <c r="I23"/>
  <c r="L23" s="1"/>
  <c r="J22"/>
  <c r="H22"/>
  <c r="K22" s="1"/>
  <c r="I20"/>
  <c r="L20" s="1"/>
  <c r="J20"/>
  <c r="H20"/>
  <c r="K20" s="1"/>
  <c r="H19"/>
  <c r="K19" s="1"/>
  <c r="I18"/>
  <c r="L18" s="1"/>
  <c r="I19"/>
  <c r="L19" s="1"/>
  <c r="I22"/>
  <c r="L22" s="1"/>
  <c r="J23"/>
  <c r="I26"/>
  <c r="L26" s="1"/>
  <c r="E21" i="4" l="1"/>
  <c r="E22" s="1"/>
  <c r="D13" i="5" s="1"/>
  <c r="F21" i="4"/>
  <c r="F22" s="1"/>
  <c r="E13" i="5" s="1"/>
  <c r="G21" i="4"/>
  <c r="H21"/>
  <c r="I21"/>
  <c r="I22" s="1"/>
  <c r="H13" i="5" s="1"/>
  <c r="J21" i="4"/>
  <c r="J22" s="1"/>
  <c r="I13" i="5" s="1"/>
  <c r="K21" i="4"/>
  <c r="L21"/>
  <c r="D21"/>
  <c r="H22"/>
  <c r="G13" i="5" s="1"/>
  <c r="L22" i="4" l="1"/>
  <c r="K13" i="5" s="1"/>
  <c r="K22" i="4"/>
  <c r="J13" i="5" s="1"/>
  <c r="D22" i="4"/>
  <c r="C13" i="5" s="1"/>
  <c r="E159" i="3"/>
  <c r="E164" s="1"/>
  <c r="C12" i="5" s="1"/>
  <c r="T159" i="3"/>
  <c r="T164" s="1"/>
  <c r="K12" i="5" s="1"/>
  <c r="K14" l="1"/>
  <c r="T12" i="3" s="1"/>
  <c r="D20" i="2"/>
  <c r="L5" i="4" l="1"/>
  <c r="N3" i="2"/>
  <c r="D11" i="5"/>
  <c r="C11"/>
  <c r="G159" i="3" l="1"/>
  <c r="G164" s="1"/>
  <c r="D12" i="5" s="1"/>
  <c r="F16" i="1"/>
  <c r="E16"/>
  <c r="G16"/>
  <c r="H16"/>
  <c r="I16"/>
  <c r="J16"/>
  <c r="K16"/>
  <c r="C9" i="5"/>
  <c r="C14" s="1"/>
  <c r="E3" i="1" l="1"/>
  <c r="D9" i="5"/>
  <c r="D14" s="1"/>
  <c r="G3" i="1"/>
  <c r="F9" i="5"/>
  <c r="F14" s="1"/>
  <c r="J3" i="1"/>
  <c r="I9" i="5"/>
  <c r="I14" s="1"/>
  <c r="I3" i="1"/>
  <c r="H9" i="5"/>
  <c r="H14" s="1"/>
  <c r="F3" i="1"/>
  <c r="E9" i="5"/>
  <c r="E14" s="1"/>
  <c r="K3" i="1"/>
  <c r="J9" i="5"/>
  <c r="J14" s="1"/>
  <c r="H3" i="1"/>
  <c r="G9" i="5"/>
  <c r="G14" s="1"/>
  <c r="F3" i="2"/>
  <c r="D5" i="4"/>
  <c r="D12" i="3"/>
  <c r="D3" i="1"/>
  <c r="L3"/>
  <c r="H12" i="3" l="1"/>
  <c r="H3" i="2"/>
  <c r="F5" i="4"/>
  <c r="K5"/>
  <c r="M3" i="2"/>
  <c r="R12" i="3"/>
  <c r="K3" i="2"/>
  <c r="N12" i="3"/>
  <c r="I5" i="4"/>
  <c r="J12" i="3"/>
  <c r="G5" i="4"/>
  <c r="I3" i="2"/>
  <c r="L12" i="3"/>
  <c r="J3" i="2"/>
  <c r="H5" i="4"/>
  <c r="G3" i="2"/>
  <c r="F12" i="3"/>
  <c r="E5" i="4"/>
  <c r="P12" i="3"/>
  <c r="L3" i="2"/>
  <c r="J5" i="4"/>
  <c r="D3" i="5"/>
  <c r="C3"/>
</calcChain>
</file>

<file path=xl/comments1.xml><?xml version="1.0" encoding="utf-8"?>
<comments xmlns="http://schemas.openxmlformats.org/spreadsheetml/2006/main">
  <authors>
    <author>Jan</author>
  </authors>
  <commentList>
    <comment ref="B27" authorId="0">
      <text>
        <r>
          <rPr>
            <b/>
            <sz val="9"/>
            <color indexed="81"/>
            <rFont val="Tahoma"/>
            <family val="2"/>
          </rPr>
          <t>Dit is niet altijd van toepassing</t>
        </r>
      </text>
    </comment>
  </commentList>
</comments>
</file>

<file path=xl/sharedStrings.xml><?xml version="1.0" encoding="utf-8"?>
<sst xmlns="http://schemas.openxmlformats.org/spreadsheetml/2006/main" count="296" uniqueCount="210">
  <si>
    <t>Integratietegemoetkoming</t>
  </si>
  <si>
    <t>andere inkomsten</t>
  </si>
  <si>
    <t>persoon 1</t>
  </si>
  <si>
    <t>persoon 2</t>
  </si>
  <si>
    <t>persoon 3</t>
  </si>
  <si>
    <t>persoon 4</t>
  </si>
  <si>
    <t>persoon 5</t>
  </si>
  <si>
    <t>persoon 6</t>
  </si>
  <si>
    <t>persoon 7</t>
  </si>
  <si>
    <t>persoon 8</t>
  </si>
  <si>
    <t>kleding</t>
  </si>
  <si>
    <t>schoenen</t>
  </si>
  <si>
    <t>toiletartikelen( shampoo, deodorant,…)</t>
  </si>
  <si>
    <t>kapper (4 maal per jaar)</t>
  </si>
  <si>
    <t>mutualiteitskosten  (….)</t>
  </si>
  <si>
    <t>farmacie</t>
  </si>
  <si>
    <t>doktorskosten</t>
  </si>
  <si>
    <t>leefkosten</t>
  </si>
  <si>
    <t>collectief</t>
  </si>
  <si>
    <t>activiteit</t>
  </si>
  <si>
    <t>kost</t>
  </si>
  <si>
    <t>EGW</t>
  </si>
  <si>
    <t>kosten hobby</t>
  </si>
  <si>
    <t>internet</t>
  </si>
  <si>
    <t>brandverzekering</t>
  </si>
  <si>
    <t>familiale verzekering</t>
  </si>
  <si>
    <t>hulpmiddelen</t>
  </si>
  <si>
    <t>tussenkomst aanpassingen huis</t>
  </si>
  <si>
    <t>tussenkomst hulpmiddelen</t>
  </si>
  <si>
    <t>belastingsvoordeel</t>
  </si>
  <si>
    <t>opfrissen woning</t>
  </si>
  <si>
    <t>aansluitingskosten</t>
  </si>
  <si>
    <t>verhuiskosten</t>
  </si>
  <si>
    <t>eenmalige uitgaven</t>
  </si>
  <si>
    <t>Eenmalige uitgaven</t>
  </si>
  <si>
    <t>maandelijkse inkomsten</t>
  </si>
  <si>
    <t>maandelijkse uitgaven</t>
  </si>
  <si>
    <t>eenmalige tussenkomsten</t>
  </si>
  <si>
    <t>Totaal</t>
  </si>
  <si>
    <t>Eenmalige tussenkomsten in min</t>
  </si>
  <si>
    <t>gsm</t>
  </si>
  <si>
    <t>Saldo</t>
  </si>
  <si>
    <t>Per maand</t>
  </si>
  <si>
    <t>Totaal woonkost</t>
  </si>
  <si>
    <t>Totaal tussenkomsten</t>
  </si>
  <si>
    <t>Woonkost</t>
  </si>
  <si>
    <t>Totaal eenmalige kosten</t>
  </si>
  <si>
    <t>pers 1</t>
  </si>
  <si>
    <t>pers 2</t>
  </si>
  <si>
    <t>pers 3</t>
  </si>
  <si>
    <t>pers 4</t>
  </si>
  <si>
    <t>pers 5</t>
  </si>
  <si>
    <t>pers 6</t>
  </si>
  <si>
    <t>pers 7</t>
  </si>
  <si>
    <t>pers 8</t>
  </si>
  <si>
    <t>Ma</t>
  </si>
  <si>
    <t>Di</t>
  </si>
  <si>
    <t>Woe</t>
  </si>
  <si>
    <t>Don</t>
  </si>
  <si>
    <t>Vrij</t>
  </si>
  <si>
    <t>Za</t>
  </si>
  <si>
    <t>Zo</t>
  </si>
  <si>
    <t>bedrijfsgeneeskudnige dienst</t>
  </si>
  <si>
    <t>beheerskost sociaal secreatriat</t>
  </si>
  <si>
    <t>uurkost</t>
  </si>
  <si>
    <t>richtprijs</t>
  </si>
  <si>
    <t xml:space="preserve">vervoerskosten </t>
  </si>
  <si>
    <t>niveau</t>
  </si>
  <si>
    <t>jaarkost alles in</t>
  </si>
  <si>
    <t>inzetbare uren</t>
  </si>
  <si>
    <t>ancienitiet</t>
  </si>
  <si>
    <t>functie</t>
  </si>
  <si>
    <t>opvoeder</t>
  </si>
  <si>
    <t>A1/B1c</t>
  </si>
  <si>
    <t>zorgende</t>
  </si>
  <si>
    <t>B2a</t>
  </si>
  <si>
    <t>zaterdag</t>
  </si>
  <si>
    <t>zondag</t>
  </si>
  <si>
    <t>nacht week</t>
  </si>
  <si>
    <t xml:space="preserve">richtinggevende berekening van de loonkost per uur </t>
  </si>
  <si>
    <t>B2b</t>
  </si>
  <si>
    <t>humaniora</t>
  </si>
  <si>
    <t>nacht zat</t>
  </si>
  <si>
    <t>nacht zon</t>
  </si>
  <si>
    <t>uren</t>
  </si>
  <si>
    <t>in dienst</t>
  </si>
  <si>
    <t>via zorgaanbieder</t>
  </si>
  <si>
    <t>inkomsten uit werk</t>
  </si>
  <si>
    <t>tussenkomsten overheid</t>
  </si>
  <si>
    <t>Basisondersteuningsbudget</t>
  </si>
  <si>
    <t>varia</t>
  </si>
  <si>
    <t>op wie doe ik beroep</t>
  </si>
  <si>
    <t>wat kost me dit</t>
  </si>
  <si>
    <t>ondersteuning door eigen netwerk</t>
  </si>
  <si>
    <t>gratis of tegen een vrijwilligersvergoeding van 35 euro per 8 uur</t>
  </si>
  <si>
    <t>reguliere diensten zoals thuiszorg</t>
  </si>
  <si>
    <t>je betaalt een opleg (remgeld) afhankelijk van de dienst</t>
  </si>
  <si>
    <t xml:space="preserve">lichte gespecialiseerde ondersteuning </t>
  </si>
  <si>
    <t>de overheid bepaalt het bedrag (momenteel meestal 5 euro/uur)</t>
  </si>
  <si>
    <t>intensieve gespecialiseerde ondersteuning</t>
  </si>
  <si>
    <t>je onderhandelt met de zorgaanbieder over de prijs</t>
  </si>
  <si>
    <t>eigen personeel tewerkstellen</t>
  </si>
  <si>
    <t>zie excellblad 'personeelskost'</t>
  </si>
  <si>
    <t xml:space="preserve">voeding: 3 maaltijden per dag (9€/dag)  </t>
  </si>
  <si>
    <t>MIJN MAANDBUDGET</t>
  </si>
  <si>
    <t>RESTERENDE MAANDBUDGET</t>
  </si>
  <si>
    <t>was en plas</t>
  </si>
  <si>
    <t>andere kosten</t>
  </si>
  <si>
    <t>Stap 6 Ik maak een overzicht van mijn uitgaven en inkomsten</t>
  </si>
  <si>
    <t>een ruwe berekening van de loonkost per uur</t>
  </si>
  <si>
    <t>Stap 1: Hoeveel uren werkt een full-time personeelslid effectief?</t>
  </si>
  <si>
    <t>Voor hoeveel uren wordt het personeelslid betaalt?</t>
  </si>
  <si>
    <t>Hoeveel dagen werkt hij/zij ?</t>
  </si>
  <si>
    <t>Hoeveel werkweken zijn er?</t>
  </si>
  <si>
    <t>Hoeveel uren per dag werkt hij/zij</t>
  </si>
  <si>
    <t>Voor hoeveel uren wordt hij/zij betaalt?</t>
  </si>
  <si>
    <t>Hoeveel uren is het personeelslid effectief aan het werk?</t>
  </si>
  <si>
    <t>Hoeveel dagen werkt hij/zij volgens contract?</t>
  </si>
  <si>
    <t>Hoeveel betaalde feestdagen moet je in mindering brengen?</t>
  </si>
  <si>
    <t>hoeveel betaalde verlofdagen moet je in mindering brengen?</t>
  </si>
  <si>
    <t>Hoeveel conventionele  dagen moet je in mindering brengen?</t>
  </si>
  <si>
    <t>Hoeveel ziektedagen (2,5%) breng je best in mindering?</t>
  </si>
  <si>
    <t>Hoeveel effectieve dagen zijn er over?</t>
  </si>
  <si>
    <t>Hoeveel uren werk hij/zij effectief?</t>
  </si>
  <si>
    <t>Stap 2: hoe bereken je ruwweg de effectieve uurkost?</t>
  </si>
  <si>
    <t>jaarloon (louter de rood gekleurde cijfers opzoeken en  invullen!)</t>
  </si>
  <si>
    <t>Je vult hier jaarloon in via de barema lijst van de sector</t>
  </si>
  <si>
    <t>Je vult hier de eventuele haard en standtoelage per jaar in</t>
  </si>
  <si>
    <t>totale loon</t>
  </si>
  <si>
    <t>berekening vakantiegeld op een jaar</t>
  </si>
  <si>
    <t>het dubbel vakantiegeld in</t>
  </si>
  <si>
    <t>haard en stand op het vakantiegeld</t>
  </si>
  <si>
    <t>het totaal van percentage dat van toepassing is (92%)</t>
  </si>
  <si>
    <t>berekening eindejaarspremie op een jaar</t>
  </si>
  <si>
    <t>de eindejaarspremie</t>
  </si>
  <si>
    <t>haard en stand op de eindejaarspremie</t>
  </si>
  <si>
    <t>het totaal van percentage dat van toepassing is</t>
  </si>
  <si>
    <t>RSZ berekening op een jaar</t>
  </si>
  <si>
    <t>Bedrag waarop RSZ betaalt moet worden</t>
  </si>
  <si>
    <t>berekening aan de hand van RSZ percentage 35,25%</t>
  </si>
  <si>
    <t>jaarlijkse diverse kosten</t>
  </si>
  <si>
    <t>verzekeringkost 0,36%</t>
  </si>
  <si>
    <t>woon-werkvergoeding voor 222 dagen</t>
  </si>
  <si>
    <t>Totale jaarkost</t>
  </si>
  <si>
    <t>Effecieve uurkost is de totale jaarkost gedeeld door de effectieve uren</t>
  </si>
  <si>
    <t>Stap 3 Hoe bereken je de uurkost als je inhuurt via/bij een aanbieder</t>
  </si>
  <si>
    <t>je neemt de effectieve berekende uurkost</t>
  </si>
  <si>
    <t>Je rekent  0,15 overheadkosten bij de uurkost</t>
  </si>
  <si>
    <t xml:space="preserve">De indiatieve onderhandelingsprijs is de optelsom  </t>
  </si>
  <si>
    <t xml:space="preserve"> Stap 1 Alle inkomsten van één maand van alle deelnemers worden opgespitst in persoonlijk en collectief</t>
  </si>
  <si>
    <t>Stap 2 Alle leefkosten van één maand van elke deelnemer worden opgesplitst in persoonlijk en collectief</t>
  </si>
  <si>
    <t>Stap 3 Hoeveel is de persoonlijke en collectieve kost  van ondersteuning per maand?</t>
  </si>
  <si>
    <t>Stap 4 Wat zijn de individuele en collectieve woonkosten per maand?</t>
  </si>
  <si>
    <t>Stap 5 Wat zijn de eenmalige kosten en de eenmalige tussenkomsten persoonlijk en collectief?</t>
  </si>
  <si>
    <t>Uit wat bestaat het inkomen,</t>
  </si>
  <si>
    <t>de eigen inkomsten</t>
  </si>
  <si>
    <t>inkomensvervangende tegemoetkoming-   leefloon - werkloosheidsuitkering</t>
  </si>
  <si>
    <t>p1</t>
  </si>
  <si>
    <t>p2</t>
  </si>
  <si>
    <t>p3</t>
  </si>
  <si>
    <t>p4</t>
  </si>
  <si>
    <t>p5</t>
  </si>
  <si>
    <t>p6</t>
  </si>
  <si>
    <t>p7</t>
  </si>
  <si>
    <t>p8</t>
  </si>
  <si>
    <t>rest persoon 1</t>
  </si>
  <si>
    <t>rest persoon 2</t>
  </si>
  <si>
    <t>rest persoon 3</t>
  </si>
  <si>
    <t>rest persoon 4</t>
  </si>
  <si>
    <t>rest persoon 5</t>
  </si>
  <si>
    <t>rest persoon 6</t>
  </si>
  <si>
    <t>rest persoon 7</t>
  </si>
  <si>
    <t>rest persoon 8</t>
  </si>
  <si>
    <t>spaar en provisiegelden</t>
  </si>
  <si>
    <t>totaal eenmalige tussenkomsten</t>
  </si>
  <si>
    <t>eigen uitgaven</t>
  </si>
  <si>
    <t>lening</t>
  </si>
  <si>
    <t>onderhoud toestellen</t>
  </si>
  <si>
    <t>herstellingen woning</t>
  </si>
  <si>
    <t>Tussenkomsten</t>
  </si>
  <si>
    <t>voorschot 5%</t>
  </si>
  <si>
    <t>notaris en registratie 10%</t>
  </si>
  <si>
    <t>renovatie woning</t>
  </si>
  <si>
    <t>aanpassingen beperking woning</t>
  </si>
  <si>
    <t>architectkosten renovatie 8%</t>
  </si>
  <si>
    <t>saldo te betalen</t>
  </si>
  <si>
    <t>saldo overzicht</t>
  </si>
  <si>
    <t>eigen inkomsten en collectieve afdracht</t>
  </si>
  <si>
    <t xml:space="preserve">leefkosten </t>
  </si>
  <si>
    <t xml:space="preserve">ondersteuning </t>
  </si>
  <si>
    <t xml:space="preserve">woning/huishoudkost </t>
  </si>
  <si>
    <t>Hoe vul ik deze bladen in</t>
  </si>
  <si>
    <t>totaal</t>
  </si>
  <si>
    <t>Hoe vul ik de diverse bladen in</t>
  </si>
  <si>
    <t>Vul louter de cellen in die NIET in het geel gemarkeerd zijn, de geel gemarkeerde cellen zijn automatisch berekende totalen</t>
  </si>
  <si>
    <t xml:space="preserve">Start met het invullen van 'stap 1 de inkomsten' </t>
  </si>
  <si>
    <t xml:space="preserve">Vervolgens vul je de stap in die je zelf het eerst wil invullen: dit kan bijvoorbeeld 'Stap 3 de ondersteuning' zijn of 'Stap 2 de leefkosten' </t>
  </si>
  <si>
    <t>Telkens je een stap invult, verschijnt bovenaan in de gele balk het resterende bedrag dat nog beschikbaar is per persoon en voor het collectief</t>
  </si>
  <si>
    <t>Zo kan je gradueel alle stappen invullen volgens een zelf gekozen volgorde en weet je steeds wat er nog beschikbaar is aan budget</t>
  </si>
  <si>
    <t>Dit systeem van automatische verrekening van het resterende bedrag laat toe om te puzzelen tot de rekening klopt voor eenieder</t>
  </si>
  <si>
    <t>De totalen per kolom worden per blad automatisch berekend in 'Stap 6 Overzicht', dit blad hoef je niet in te vullen</t>
  </si>
  <si>
    <t xml:space="preserve">Bij de bladen 'loonkostentabel' en 'bijlage loonkost' vind je een beetje  achtergrondinformatie over loonkosten </t>
  </si>
  <si>
    <t>Alle formules mogen naar vrij inzicht en naar noodzaak nog gewijzigd worden. Deze excel is slechts een basisinstrument</t>
  </si>
  <si>
    <t xml:space="preserve">Gebruik de handleiding in word en de voorbeeld excel  </t>
  </si>
  <si>
    <t>Let op bij 'Stap 5 eenmalige uitgaven'</t>
  </si>
  <si>
    <t>Dit blad behandelt uitgaven en tussenkomsten die een éénmalig karakter hebben</t>
  </si>
  <si>
    <t>Deze uitgaven en tussenkomsten worden niet verrekend in de reguliere maandkosten, ze staan op zich</t>
  </si>
  <si>
    <t>Deze uitgaven en tussenkomsten worden dus NIET gekoppeld aan de saldo's die je in de ander stappen bovenaan ziet verschijnen</t>
  </si>
  <si>
    <t>De reden is dat deze eenmalige uitgaven van spaargeld of gift (cash) betaald kunnen worden</t>
  </si>
  <si>
    <t>Persoonsvolgend budget</t>
  </si>
</sst>
</file>

<file path=xl/styles.xml><?xml version="1.0" encoding="utf-8"?>
<styleSheet xmlns="http://schemas.openxmlformats.org/spreadsheetml/2006/main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813]\ * #,##0.00_ ;_ [$€-813]\ * \-#,##0.00_ ;_ [$€-813]\ * &quot;-&quot;??_ ;_ @_ "/>
    <numFmt numFmtId="165" formatCode="&quot;€&quot;\ 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9">
    <xf numFmtId="0" fontId="0" fillId="0" borderId="0" xfId="0"/>
    <xf numFmtId="0" fontId="0" fillId="0" borderId="0" xfId="0" applyFont="1"/>
    <xf numFmtId="164" fontId="0" fillId="0" borderId="0" xfId="0" applyNumberForma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8" fillId="6" borderId="1" xfId="0" applyFont="1" applyFill="1" applyBorder="1" applyAlignment="1">
      <alignment horizontal="right" vertical="center" wrapText="1"/>
    </xf>
    <xf numFmtId="0" fontId="8" fillId="6" borderId="3" xfId="0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0" fillId="0" borderId="0" xfId="0" applyFont="1" applyBorder="1"/>
    <xf numFmtId="0" fontId="5" fillId="0" borderId="0" xfId="0" applyFont="1" applyBorder="1"/>
    <xf numFmtId="0" fontId="5" fillId="0" borderId="2" xfId="0" applyFont="1" applyFill="1" applyBorder="1"/>
    <xf numFmtId="0" fontId="0" fillId="5" borderId="1" xfId="0" applyFill="1" applyBorder="1"/>
    <xf numFmtId="0" fontId="0" fillId="4" borderId="1" xfId="0" applyFill="1" applyBorder="1"/>
    <xf numFmtId="0" fontId="0" fillId="3" borderId="1" xfId="0" applyFill="1" applyBorder="1"/>
    <xf numFmtId="0" fontId="0" fillId="6" borderId="1" xfId="0" applyFill="1" applyBorder="1"/>
    <xf numFmtId="0" fontId="5" fillId="0" borderId="1" xfId="0" applyFont="1" applyFill="1" applyBorder="1"/>
    <xf numFmtId="0" fontId="5" fillId="6" borderId="6" xfId="0" applyFont="1" applyFill="1" applyBorder="1"/>
    <xf numFmtId="164" fontId="3" fillId="0" borderId="0" xfId="0" applyNumberFormat="1" applyFont="1"/>
    <xf numFmtId="0" fontId="3" fillId="2" borderId="7" xfId="0" applyFont="1" applyFill="1" applyBorder="1"/>
    <xf numFmtId="164" fontId="3" fillId="2" borderId="8" xfId="0" applyNumberFormat="1" applyFont="1" applyFill="1" applyBorder="1"/>
    <xf numFmtId="164" fontId="3" fillId="2" borderId="9" xfId="0" applyNumberFormat="1" applyFont="1" applyFill="1" applyBorder="1"/>
    <xf numFmtId="0" fontId="0" fillId="0" borderId="0" xfId="0" applyNumberFormat="1"/>
    <xf numFmtId="0" fontId="5" fillId="0" borderId="0" xfId="0" applyNumberFormat="1" applyFont="1"/>
    <xf numFmtId="0" fontId="0" fillId="0" borderId="0" xfId="0" applyNumberFormat="1" applyBorder="1"/>
    <xf numFmtId="0" fontId="5" fillId="0" borderId="0" xfId="0" applyNumberFormat="1" applyFont="1" applyBorder="1"/>
    <xf numFmtId="0" fontId="9" fillId="0" borderId="2" xfId="1" applyNumberFormat="1" applyFont="1" applyFill="1" applyBorder="1"/>
    <xf numFmtId="0" fontId="9" fillId="6" borderId="2" xfId="1" applyNumberFormat="1" applyFont="1" applyFill="1" applyBorder="1"/>
    <xf numFmtId="0" fontId="5" fillId="3" borderId="2" xfId="0" applyNumberFormat="1" applyFont="1" applyFill="1" applyBorder="1"/>
    <xf numFmtId="0" fontId="4" fillId="0" borderId="3" xfId="2" applyNumberFormat="1" applyFont="1" applyBorder="1"/>
    <xf numFmtId="0" fontId="0" fillId="6" borderId="3" xfId="2" applyNumberFormat="1" applyFont="1" applyFill="1" applyBorder="1"/>
    <xf numFmtId="0" fontId="4" fillId="0" borderId="1" xfId="2" applyNumberFormat="1" applyFont="1" applyBorder="1"/>
    <xf numFmtId="0" fontId="0" fillId="6" borderId="1" xfId="2" applyNumberFormat="1" applyFont="1" applyFill="1" applyBorder="1"/>
    <xf numFmtId="0" fontId="4" fillId="0" borderId="1" xfId="2" applyNumberFormat="1" applyFont="1" applyFill="1" applyBorder="1"/>
    <xf numFmtId="0" fontId="12" fillId="0" borderId="3" xfId="0" applyNumberFormat="1" applyFont="1" applyBorder="1"/>
    <xf numFmtId="0" fontId="4" fillId="0" borderId="3" xfId="0" applyNumberFormat="1" applyFont="1" applyBorder="1"/>
    <xf numFmtId="0" fontId="13" fillId="0" borderId="1" xfId="0" applyNumberFormat="1" applyFont="1" applyBorder="1"/>
    <xf numFmtId="0" fontId="13" fillId="6" borderId="1" xfId="0" applyFont="1" applyFill="1" applyBorder="1"/>
    <xf numFmtId="0" fontId="13" fillId="0" borderId="2" xfId="0" applyNumberFormat="1" applyFont="1" applyBorder="1"/>
    <xf numFmtId="0" fontId="13" fillId="6" borderId="2" xfId="0" applyFont="1" applyFill="1" applyBorder="1"/>
    <xf numFmtId="0" fontId="13" fillId="3" borderId="2" xfId="0" applyFont="1" applyFill="1" applyBorder="1"/>
    <xf numFmtId="0" fontId="12" fillId="6" borderId="3" xfId="0" applyFont="1" applyFill="1" applyBorder="1"/>
    <xf numFmtId="0" fontId="14" fillId="3" borderId="3" xfId="0" applyFont="1" applyFill="1" applyBorder="1"/>
    <xf numFmtId="0" fontId="12" fillId="0" borderId="1" xfId="0" applyNumberFormat="1" applyFont="1" applyBorder="1"/>
    <xf numFmtId="0" fontId="12" fillId="6" borderId="1" xfId="0" applyFont="1" applyFill="1" applyBorder="1"/>
    <xf numFmtId="0" fontId="13" fillId="3" borderId="1" xfId="0" applyFont="1" applyFill="1" applyBorder="1"/>
    <xf numFmtId="0" fontId="14" fillId="0" borderId="0" xfId="0" applyNumberFormat="1" applyFont="1"/>
    <xf numFmtId="0" fontId="14" fillId="0" borderId="0" xfId="0" applyFont="1"/>
    <xf numFmtId="0" fontId="13" fillId="0" borderId="1" xfId="0" applyFont="1" applyFill="1" applyBorder="1"/>
    <xf numFmtId="0" fontId="12" fillId="0" borderId="0" xfId="0" applyFont="1" applyFill="1" applyBorder="1"/>
    <xf numFmtId="0" fontId="13" fillId="0" borderId="0" xfId="0" applyNumberFormat="1" applyFont="1" applyFill="1" applyBorder="1"/>
    <xf numFmtId="0" fontId="13" fillId="0" borderId="0" xfId="0" applyFont="1" applyFill="1" applyBorder="1"/>
    <xf numFmtId="9" fontId="0" fillId="0" borderId="0" xfId="0" applyNumberFormat="1"/>
    <xf numFmtId="9" fontId="0" fillId="0" borderId="0" xfId="3" applyFont="1"/>
    <xf numFmtId="164" fontId="15" fillId="0" borderId="0" xfId="0" applyNumberFormat="1" applyFont="1"/>
    <xf numFmtId="0" fontId="16" fillId="0" borderId="0" xfId="0" applyFont="1"/>
    <xf numFmtId="0" fontId="16" fillId="0" borderId="1" xfId="0" applyFont="1" applyBorder="1"/>
    <xf numFmtId="164" fontId="16" fillId="0" borderId="1" xfId="0" applyNumberFormat="1" applyFont="1" applyBorder="1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2" fillId="0" borderId="1" xfId="0" applyNumberFormat="1" applyFont="1" applyBorder="1"/>
    <xf numFmtId="0" fontId="0" fillId="0" borderId="1" xfId="0" applyNumberFormat="1" applyBorder="1"/>
    <xf numFmtId="0" fontId="5" fillId="0" borderId="10" xfId="0" applyFont="1" applyBorder="1" applyAlignment="1">
      <alignment vertical="center" wrapText="1"/>
    </xf>
    <xf numFmtId="0" fontId="7" fillId="6" borderId="10" xfId="0" applyFont="1" applyFill="1" applyBorder="1" applyAlignment="1">
      <alignment vertical="center" wrapText="1"/>
    </xf>
    <xf numFmtId="0" fontId="5" fillId="3" borderId="10" xfId="0" applyNumberFormat="1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4" fillId="0" borderId="10" xfId="2" applyNumberFormat="1" applyFont="1" applyBorder="1"/>
    <xf numFmtId="0" fontId="0" fillId="6" borderId="10" xfId="2" applyNumberFormat="1" applyFont="1" applyFill="1" applyBorder="1"/>
    <xf numFmtId="0" fontId="4" fillId="0" borderId="4" xfId="2" applyNumberFormat="1" applyFont="1" applyBorder="1"/>
    <xf numFmtId="0" fontId="0" fillId="6" borderId="4" xfId="2" applyNumberFormat="1" applyFont="1" applyFill="1" applyBorder="1"/>
    <xf numFmtId="0" fontId="0" fillId="0" borderId="0" xfId="0" applyBorder="1" applyAlignment="1"/>
    <xf numFmtId="0" fontId="2" fillId="0" borderId="0" xfId="0" applyFont="1" applyBorder="1" applyAlignment="1"/>
    <xf numFmtId="0" fontId="0" fillId="0" borderId="1" xfId="0" applyFont="1" applyBorder="1" applyAlignment="1">
      <alignment horizontal="right"/>
    </xf>
    <xf numFmtId="0" fontId="0" fillId="0" borderId="10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Font="1" applyFill="1" applyBorder="1"/>
    <xf numFmtId="164" fontId="3" fillId="0" borderId="0" xfId="0" applyNumberFormat="1" applyFont="1" applyFill="1" applyBorder="1"/>
    <xf numFmtId="0" fontId="18" fillId="0" borderId="0" xfId="0" applyFont="1"/>
    <xf numFmtId="0" fontId="2" fillId="3" borderId="7" xfId="0" applyFont="1" applyFill="1" applyBorder="1"/>
    <xf numFmtId="0" fontId="0" fillId="3" borderId="9" xfId="0" applyFill="1" applyBorder="1"/>
    <xf numFmtId="0" fontId="4" fillId="0" borderId="0" xfId="0" applyFont="1"/>
    <xf numFmtId="0" fontId="8" fillId="0" borderId="0" xfId="0" applyFont="1"/>
    <xf numFmtId="0" fontId="2" fillId="4" borderId="7" xfId="0" applyFont="1" applyFill="1" applyBorder="1"/>
    <xf numFmtId="0" fontId="0" fillId="4" borderId="9" xfId="0" applyFill="1" applyBorder="1"/>
    <xf numFmtId="0" fontId="19" fillId="7" borderId="0" xfId="0" applyFont="1" applyFill="1"/>
    <xf numFmtId="0" fontId="15" fillId="7" borderId="0" xfId="0" applyFont="1" applyFill="1"/>
    <xf numFmtId="0" fontId="20" fillId="7" borderId="0" xfId="0" applyFont="1" applyFill="1"/>
    <xf numFmtId="164" fontId="15" fillId="7" borderId="0" xfId="0" applyNumberFormat="1" applyFont="1" applyFill="1"/>
    <xf numFmtId="0" fontId="0" fillId="0" borderId="0" xfId="0" applyFill="1"/>
    <xf numFmtId="164" fontId="8" fillId="0" borderId="0" xfId="0" applyNumberFormat="1" applyFont="1" applyFill="1"/>
    <xf numFmtId="164" fontId="4" fillId="0" borderId="0" xfId="0" applyNumberFormat="1" applyFont="1"/>
    <xf numFmtId="164" fontId="8" fillId="0" borderId="0" xfId="0" applyNumberFormat="1" applyFont="1"/>
    <xf numFmtId="164" fontId="0" fillId="0" borderId="0" xfId="0" applyNumberFormat="1" applyFont="1"/>
    <xf numFmtId="0" fontId="2" fillId="5" borderId="7" xfId="0" applyFont="1" applyFill="1" applyBorder="1"/>
    <xf numFmtId="0" fontId="0" fillId="5" borderId="9" xfId="0" applyFill="1" applyBorder="1"/>
    <xf numFmtId="164" fontId="0" fillId="3" borderId="1" xfId="0" applyNumberFormat="1" applyFill="1" applyBorder="1"/>
    <xf numFmtId="0" fontId="0" fillId="3" borderId="1" xfId="0" applyNumberFormat="1" applyFill="1" applyBorder="1"/>
    <xf numFmtId="164" fontId="2" fillId="3" borderId="1" xfId="0" applyNumberFormat="1" applyFont="1" applyFill="1" applyBorder="1"/>
    <xf numFmtId="164" fontId="0" fillId="4" borderId="1" xfId="0" applyNumberFormat="1" applyFill="1" applyBorder="1"/>
    <xf numFmtId="0" fontId="0" fillId="4" borderId="1" xfId="0" applyNumberFormat="1" applyFill="1" applyBorder="1"/>
    <xf numFmtId="164" fontId="2" fillId="4" borderId="1" xfId="0" applyNumberFormat="1" applyFont="1" applyFill="1" applyBorder="1"/>
    <xf numFmtId="164" fontId="0" fillId="5" borderId="1" xfId="0" applyNumberFormat="1" applyFill="1" applyBorder="1"/>
    <xf numFmtId="0" fontId="0" fillId="5" borderId="1" xfId="0" applyNumberFormat="1" applyFill="1" applyBorder="1"/>
    <xf numFmtId="164" fontId="2" fillId="5" borderId="1" xfId="0" applyNumberFormat="1" applyFont="1" applyFill="1" applyBorder="1"/>
    <xf numFmtId="0" fontId="3" fillId="0" borderId="0" xfId="0" applyFont="1" applyAlignment="1"/>
    <xf numFmtId="2" fontId="0" fillId="0" borderId="0" xfId="0" applyNumberFormat="1"/>
    <xf numFmtId="2" fontId="14" fillId="0" borderId="0" xfId="0" applyNumberFormat="1" applyFont="1"/>
    <xf numFmtId="2" fontId="5" fillId="0" borderId="0" xfId="0" applyNumberFormat="1" applyFont="1"/>
    <xf numFmtId="2" fontId="2" fillId="2" borderId="1" xfId="0" applyNumberFormat="1" applyFont="1" applyFill="1" applyBorder="1"/>
    <xf numFmtId="2" fontId="5" fillId="3" borderId="1" xfId="0" applyNumberFormat="1" applyFont="1" applyFill="1" applyBorder="1"/>
    <xf numFmtId="2" fontId="5" fillId="4" borderId="1" xfId="0" applyNumberFormat="1" applyFont="1" applyFill="1" applyBorder="1"/>
    <xf numFmtId="2" fontId="5" fillId="5" borderId="1" xfId="0" applyNumberFormat="1" applyFont="1" applyFill="1" applyBorder="1"/>
    <xf numFmtId="2" fontId="5" fillId="6" borderId="6" xfId="0" applyNumberFormat="1" applyFont="1" applyFill="1" applyBorder="1"/>
    <xf numFmtId="2" fontId="0" fillId="0" borderId="0" xfId="0" applyNumberFormat="1" applyBorder="1"/>
    <xf numFmtId="0" fontId="2" fillId="2" borderId="1" xfId="0" applyFont="1" applyFill="1" applyBorder="1"/>
    <xf numFmtId="0" fontId="15" fillId="3" borderId="1" xfId="0" applyNumberFormat="1" applyFont="1" applyFill="1" applyBorder="1" applyAlignment="1">
      <alignment horizontal="right" wrapText="1"/>
    </xf>
    <xf numFmtId="0" fontId="15" fillId="3" borderId="3" xfId="0" applyNumberFormat="1" applyFont="1" applyFill="1" applyBorder="1" applyAlignment="1">
      <alignment horizontal="right" vertical="center" wrapText="1"/>
    </xf>
    <xf numFmtId="0" fontId="15" fillId="3" borderId="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/>
    <xf numFmtId="0" fontId="15" fillId="3" borderId="3" xfId="2" applyNumberFormat="1" applyFont="1" applyFill="1" applyBorder="1"/>
    <xf numFmtId="0" fontId="15" fillId="3" borderId="1" xfId="2" applyNumberFormat="1" applyFont="1" applyFill="1" applyBorder="1"/>
    <xf numFmtId="0" fontId="15" fillId="3" borderId="10" xfId="2" applyNumberFormat="1" applyFont="1" applyFill="1" applyBorder="1"/>
    <xf numFmtId="0" fontId="15" fillId="3" borderId="4" xfId="2" applyNumberFormat="1" applyFont="1" applyFill="1" applyBorder="1"/>
    <xf numFmtId="0" fontId="22" fillId="3" borderId="1" xfId="0" applyFont="1" applyFill="1" applyBorder="1"/>
    <xf numFmtId="2" fontId="2" fillId="2" borderId="1" xfId="0" applyNumberFormat="1" applyFont="1" applyFill="1" applyBorder="1" applyAlignment="1"/>
    <xf numFmtId="2" fontId="2" fillId="2" borderId="1" xfId="0" applyNumberFormat="1" applyFont="1" applyFill="1" applyBorder="1" applyAlignment="1">
      <alignment horizontal="center"/>
    </xf>
    <xf numFmtId="2" fontId="15" fillId="3" borderId="1" xfId="0" applyNumberFormat="1" applyFont="1" applyFill="1" applyBorder="1"/>
    <xf numFmtId="2" fontId="15" fillId="4" borderId="1" xfId="0" applyNumberFormat="1" applyFont="1" applyFill="1" applyBorder="1"/>
    <xf numFmtId="2" fontId="15" fillId="5" borderId="1" xfId="0" applyNumberFormat="1" applyFont="1" applyFill="1" applyBorder="1"/>
    <xf numFmtId="2" fontId="15" fillId="3" borderId="10" xfId="0" applyNumberFormat="1" applyFont="1" applyFill="1" applyBorder="1"/>
    <xf numFmtId="2" fontId="15" fillId="4" borderId="10" xfId="0" applyNumberFormat="1" applyFont="1" applyFill="1" applyBorder="1"/>
    <xf numFmtId="2" fontId="15" fillId="5" borderId="10" xfId="0" applyNumberFormat="1" applyFont="1" applyFill="1" applyBorder="1"/>
    <xf numFmtId="2" fontId="15" fillId="3" borderId="3" xfId="0" applyNumberFormat="1" applyFont="1" applyFill="1" applyBorder="1"/>
    <xf numFmtId="0" fontId="15" fillId="3" borderId="1" xfId="0" applyFont="1" applyFill="1" applyBorder="1"/>
    <xf numFmtId="0" fontId="15" fillId="5" borderId="1" xfId="0" applyFont="1" applyFill="1" applyBorder="1"/>
    <xf numFmtId="0" fontId="2" fillId="3" borderId="1" xfId="0" applyFont="1" applyFill="1" applyBorder="1"/>
    <xf numFmtId="0" fontId="2" fillId="5" borderId="1" xfId="0" applyFont="1" applyFill="1" applyBorder="1"/>
    <xf numFmtId="0" fontId="24" fillId="3" borderId="1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/>
    <xf numFmtId="0" fontId="5" fillId="0" borderId="10" xfId="0" applyNumberFormat="1" applyFont="1" applyFill="1" applyBorder="1" applyAlignment="1">
      <alignment vertical="center" wrapText="1"/>
    </xf>
    <xf numFmtId="0" fontId="24" fillId="0" borderId="1" xfId="0" applyNumberFormat="1" applyFont="1" applyFill="1" applyBorder="1" applyAlignment="1">
      <alignment vertical="center" wrapText="1"/>
    </xf>
    <xf numFmtId="0" fontId="15" fillId="0" borderId="1" xfId="0" applyNumberFormat="1" applyFont="1" applyFill="1" applyBorder="1"/>
    <xf numFmtId="0" fontId="15" fillId="0" borderId="3" xfId="0" applyNumberFormat="1" applyFont="1" applyFill="1" applyBorder="1"/>
    <xf numFmtId="2" fontId="5" fillId="5" borderId="10" xfId="0" applyNumberFormat="1" applyFont="1" applyFill="1" applyBorder="1"/>
    <xf numFmtId="2" fontId="21" fillId="5" borderId="1" xfId="0" applyNumberFormat="1" applyFont="1" applyFill="1" applyBorder="1"/>
    <xf numFmtId="2" fontId="21" fillId="5" borderId="3" xfId="0" applyNumberFormat="1" applyFont="1" applyFill="1" applyBorder="1"/>
    <xf numFmtId="2" fontId="5" fillId="5" borderId="3" xfId="0" applyNumberFormat="1" applyFont="1" applyFill="1" applyBorder="1"/>
    <xf numFmtId="0" fontId="15" fillId="3" borderId="1" xfId="0" applyNumberFormat="1" applyFont="1" applyFill="1" applyBorder="1"/>
    <xf numFmtId="0" fontId="15" fillId="3" borderId="3" xfId="0" applyNumberFormat="1" applyFont="1" applyFill="1" applyBorder="1"/>
    <xf numFmtId="0" fontId="6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right"/>
    </xf>
    <xf numFmtId="0" fontId="17" fillId="0" borderId="4" xfId="0" applyFont="1" applyFill="1" applyBorder="1" applyAlignment="1">
      <alignment horizontal="right"/>
    </xf>
    <xf numFmtId="0" fontId="5" fillId="0" borderId="2" xfId="0" applyNumberFormat="1" applyFont="1" applyFill="1" applyBorder="1"/>
    <xf numFmtId="0" fontId="15" fillId="0" borderId="3" xfId="2" applyNumberFormat="1" applyFont="1" applyFill="1" applyBorder="1"/>
    <xf numFmtId="0" fontId="15" fillId="0" borderId="1" xfId="2" applyNumberFormat="1" applyFont="1" applyFill="1" applyBorder="1"/>
    <xf numFmtId="0" fontId="15" fillId="0" borderId="10" xfId="2" applyNumberFormat="1" applyFont="1" applyFill="1" applyBorder="1"/>
    <xf numFmtId="0" fontId="15" fillId="0" borderId="4" xfId="2" applyNumberFormat="1" applyFont="1" applyFill="1" applyBorder="1"/>
    <xf numFmtId="0" fontId="15" fillId="0" borderId="4" xfId="0" applyNumberFormat="1" applyFont="1" applyFill="1" applyBorder="1"/>
    <xf numFmtId="0" fontId="5" fillId="5" borderId="2" xfId="0" applyNumberFormat="1" applyFont="1" applyFill="1" applyBorder="1"/>
    <xf numFmtId="0" fontId="21" fillId="5" borderId="3" xfId="0" applyNumberFormat="1" applyFont="1" applyFill="1" applyBorder="1"/>
    <xf numFmtId="0" fontId="21" fillId="5" borderId="1" xfId="0" applyNumberFormat="1" applyFont="1" applyFill="1" applyBorder="1"/>
    <xf numFmtId="0" fontId="21" fillId="5" borderId="10" xfId="0" applyNumberFormat="1" applyFont="1" applyFill="1" applyBorder="1"/>
    <xf numFmtId="0" fontId="21" fillId="5" borderId="4" xfId="0" applyNumberFormat="1" applyFont="1" applyFill="1" applyBorder="1"/>
    <xf numFmtId="0" fontId="15" fillId="3" borderId="4" xfId="0" applyNumberFormat="1" applyFont="1" applyFill="1" applyBorder="1"/>
    <xf numFmtId="0" fontId="13" fillId="0" borderId="2" xfId="0" applyFont="1" applyFill="1" applyBorder="1"/>
    <xf numFmtId="0" fontId="14" fillId="0" borderId="3" xfId="0" applyFont="1" applyFill="1" applyBorder="1"/>
    <xf numFmtId="0" fontId="22" fillId="0" borderId="1" xfId="0" applyFont="1" applyFill="1" applyBorder="1"/>
    <xf numFmtId="2" fontId="13" fillId="5" borderId="1" xfId="0" applyNumberFormat="1" applyFont="1" applyFill="1" applyBorder="1"/>
    <xf numFmtId="2" fontId="13" fillId="5" borderId="2" xfId="0" applyNumberFormat="1" applyFont="1" applyFill="1" applyBorder="1"/>
    <xf numFmtId="2" fontId="13" fillId="5" borderId="3" xfId="0" applyNumberFormat="1" applyFont="1" applyFill="1" applyBorder="1"/>
    <xf numFmtId="2" fontId="23" fillId="5" borderId="1" xfId="0" applyNumberFormat="1" applyFont="1" applyFill="1" applyBorder="1"/>
    <xf numFmtId="2" fontId="13" fillId="5" borderId="0" xfId="0" applyNumberFormat="1" applyFont="1" applyFill="1" applyBorder="1"/>
    <xf numFmtId="2" fontId="5" fillId="0" borderId="1" xfId="0" applyNumberFormat="1" applyFont="1" applyFill="1" applyBorder="1"/>
    <xf numFmtId="2" fontId="15" fillId="0" borderId="1" xfId="0" applyNumberFormat="1" applyFont="1" applyFill="1" applyBorder="1"/>
    <xf numFmtId="2" fontId="15" fillId="0" borderId="10" xfId="0" applyNumberFormat="1" applyFont="1" applyFill="1" applyBorder="1"/>
    <xf numFmtId="2" fontId="15" fillId="0" borderId="3" xfId="0" applyNumberFormat="1" applyFont="1" applyFill="1" applyBorder="1"/>
    <xf numFmtId="2" fontId="15" fillId="4" borderId="3" xfId="0" applyNumberFormat="1" applyFont="1" applyFill="1" applyBorder="1"/>
    <xf numFmtId="2" fontId="0" fillId="5" borderId="3" xfId="0" applyNumberFormat="1" applyFill="1" applyBorder="1"/>
    <xf numFmtId="0" fontId="2" fillId="0" borderId="1" xfId="0" applyFont="1" applyFill="1" applyBorder="1"/>
    <xf numFmtId="0" fontId="15" fillId="0" borderId="1" xfId="0" applyFont="1" applyFill="1" applyBorder="1"/>
    <xf numFmtId="2" fontId="22" fillId="0" borderId="1" xfId="0" applyNumberFormat="1" applyFont="1" applyFill="1" applyBorder="1"/>
    <xf numFmtId="2" fontId="22" fillId="3" borderId="1" xfId="0" applyNumberFormat="1" applyFont="1" applyFill="1" applyBorder="1"/>
    <xf numFmtId="165" fontId="0" fillId="0" borderId="0" xfId="0" applyNumberFormat="1"/>
    <xf numFmtId="0" fontId="5" fillId="0" borderId="3" xfId="0" applyFont="1" applyBorder="1" applyAlignment="1">
      <alignment vertical="center" wrapText="1"/>
    </xf>
    <xf numFmtId="2" fontId="5" fillId="3" borderId="3" xfId="0" applyNumberFormat="1" applyFont="1" applyFill="1" applyBorder="1"/>
    <xf numFmtId="2" fontId="5" fillId="0" borderId="3" xfId="0" applyNumberFormat="1" applyFont="1" applyFill="1" applyBorder="1"/>
    <xf numFmtId="2" fontId="5" fillId="4" borderId="3" xfId="0" applyNumberFormat="1" applyFont="1" applyFill="1" applyBorder="1"/>
    <xf numFmtId="0" fontId="5" fillId="6" borderId="3" xfId="0" applyFont="1" applyFill="1" applyBorder="1" applyAlignment="1">
      <alignment vertical="center" wrapText="1"/>
    </xf>
    <xf numFmtId="2" fontId="5" fillId="6" borderId="3" xfId="0" applyNumberFormat="1" applyFont="1" applyFill="1" applyBorder="1"/>
    <xf numFmtId="0" fontId="15" fillId="3" borderId="3" xfId="0" applyFont="1" applyFill="1" applyBorder="1"/>
    <xf numFmtId="0" fontId="15" fillId="0" borderId="3" xfId="0" applyFont="1" applyFill="1" applyBorder="1"/>
    <xf numFmtId="0" fontId="15" fillId="5" borderId="3" xfId="0" applyFont="1" applyFill="1" applyBorder="1"/>
    <xf numFmtId="0" fontId="25" fillId="3" borderId="1" xfId="0" applyFont="1" applyFill="1" applyBorder="1"/>
    <xf numFmtId="0" fontId="25" fillId="0" borderId="1" xfId="0" applyFont="1" applyFill="1" applyBorder="1"/>
    <xf numFmtId="0" fontId="25" fillId="5" borderId="1" xfId="0" applyFont="1" applyFill="1" applyBorder="1"/>
    <xf numFmtId="0" fontId="15" fillId="8" borderId="1" xfId="0" applyFont="1" applyFill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/>
    <xf numFmtId="164" fontId="2" fillId="2" borderId="1" xfId="0" applyNumberFormat="1" applyFont="1" applyFill="1" applyBorder="1"/>
    <xf numFmtId="0" fontId="2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5" fillId="0" borderId="0" xfId="0" applyFont="1"/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/>
    <xf numFmtId="0" fontId="5" fillId="2" borderId="3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/>
    <xf numFmtId="2" fontId="5" fillId="2" borderId="3" xfId="0" applyNumberFormat="1" applyFont="1" applyFill="1" applyBorder="1"/>
    <xf numFmtId="0" fontId="10" fillId="2" borderId="3" xfId="0" applyFont="1" applyFill="1" applyBorder="1"/>
    <xf numFmtId="0" fontId="2" fillId="2" borderId="3" xfId="0" applyNumberFormat="1" applyFont="1" applyFill="1" applyBorder="1"/>
    <xf numFmtId="0" fontId="13" fillId="2" borderId="1" xfId="0" applyNumberFormat="1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2" xfId="0" applyFont="1" applyFill="1" applyBorder="1" applyAlignment="1"/>
    <xf numFmtId="0" fontId="14" fillId="2" borderId="14" xfId="0" applyFont="1" applyFill="1" applyBorder="1" applyAlignment="1"/>
    <xf numFmtId="0" fontId="14" fillId="2" borderId="1" xfId="0" applyFont="1" applyFill="1" applyBorder="1"/>
    <xf numFmtId="0" fontId="5" fillId="2" borderId="1" xfId="0" applyFont="1" applyFill="1" applyBorder="1" applyAlignment="1">
      <alignment vertical="center" wrapText="1"/>
    </xf>
    <xf numFmtId="0" fontId="5" fillId="2" borderId="5" xfId="0" applyFont="1" applyFill="1" applyBorder="1"/>
    <xf numFmtId="2" fontId="5" fillId="2" borderId="5" xfId="0" applyNumberFormat="1" applyFont="1" applyFill="1" applyBorder="1"/>
    <xf numFmtId="0" fontId="4" fillId="0" borderId="1" xfId="0" applyFont="1" applyFill="1" applyBorder="1"/>
    <xf numFmtId="0" fontId="4" fillId="0" borderId="3" xfId="0" applyFont="1" applyFill="1" applyBorder="1"/>
    <xf numFmtId="0" fontId="5" fillId="2" borderId="3" xfId="0" applyFont="1" applyFill="1" applyBorder="1"/>
    <xf numFmtId="164" fontId="0" fillId="2" borderId="1" xfId="0" applyNumberFormat="1" applyFill="1" applyBorder="1"/>
    <xf numFmtId="0" fontId="0" fillId="2" borderId="1" xfId="0" applyFill="1" applyBorder="1"/>
    <xf numFmtId="0" fontId="0" fillId="2" borderId="1" xfId="0" applyFont="1" applyFill="1" applyBorder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13" fillId="3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2" fillId="2" borderId="12" xfId="0" applyNumberFormat="1" applyFont="1" applyFill="1" applyBorder="1" applyAlignment="1">
      <alignment horizontal="left"/>
    </xf>
    <xf numFmtId="0" fontId="12" fillId="2" borderId="13" xfId="0" applyNumberFormat="1" applyFont="1" applyFill="1" applyBorder="1" applyAlignment="1">
      <alignment horizontal="left"/>
    </xf>
    <xf numFmtId="0" fontId="12" fillId="2" borderId="14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right" vertical="center" wrapText="1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55"/>
  <sheetViews>
    <sheetView workbookViewId="0">
      <selection activeCell="A16" sqref="A16:XFD20"/>
    </sheetView>
  </sheetViews>
  <sheetFormatPr defaultRowHeight="15"/>
  <sheetData>
    <row r="3" spans="2:12">
      <c r="B3" s="211" t="s">
        <v>191</v>
      </c>
    </row>
    <row r="4" spans="2:12">
      <c r="B4" s="212"/>
      <c r="C4" s="246" t="s">
        <v>203</v>
      </c>
      <c r="D4" s="212"/>
      <c r="E4" s="212"/>
      <c r="F4" s="212"/>
      <c r="G4" s="212"/>
      <c r="H4" s="212"/>
      <c r="I4" s="212"/>
      <c r="J4" s="212"/>
      <c r="K4" s="212"/>
      <c r="L4" s="212"/>
    </row>
    <row r="5" spans="2:12">
      <c r="B5" s="212"/>
      <c r="C5" s="246" t="s">
        <v>193</v>
      </c>
      <c r="D5" s="212"/>
      <c r="E5" s="212"/>
      <c r="F5" s="212"/>
      <c r="G5" s="212"/>
      <c r="H5" s="212"/>
      <c r="I5" s="212"/>
      <c r="J5" s="212"/>
      <c r="K5" s="212"/>
      <c r="L5" s="212"/>
    </row>
    <row r="6" spans="2:12">
      <c r="B6" s="212"/>
      <c r="C6" s="247" t="s">
        <v>194</v>
      </c>
      <c r="D6" s="212"/>
      <c r="E6" s="212"/>
      <c r="F6" s="212"/>
      <c r="G6" s="212"/>
      <c r="H6" s="212"/>
      <c r="I6" s="212"/>
      <c r="J6" s="212"/>
      <c r="K6" s="212"/>
      <c r="L6" s="212"/>
    </row>
    <row r="7" spans="2:12">
      <c r="B7" s="212"/>
      <c r="C7" s="213" t="s">
        <v>195</v>
      </c>
      <c r="D7" s="212"/>
      <c r="E7" s="212"/>
      <c r="F7" s="212"/>
      <c r="G7" s="212"/>
      <c r="H7" s="212"/>
      <c r="I7" s="212"/>
      <c r="J7" s="212"/>
      <c r="K7" s="212"/>
      <c r="L7" s="212"/>
    </row>
    <row r="8" spans="2:12">
      <c r="B8" s="212"/>
      <c r="C8" s="213" t="s">
        <v>196</v>
      </c>
      <c r="D8" s="212"/>
      <c r="E8" s="212"/>
      <c r="F8" s="212"/>
      <c r="G8" s="212"/>
      <c r="H8" s="212"/>
      <c r="I8" s="212"/>
      <c r="J8" s="212"/>
      <c r="K8" s="212"/>
      <c r="L8" s="212"/>
    </row>
    <row r="9" spans="2:12">
      <c r="B9" s="212"/>
      <c r="C9" s="213" t="s">
        <v>197</v>
      </c>
      <c r="D9" s="212"/>
      <c r="E9" s="212"/>
      <c r="F9" s="212"/>
      <c r="G9" s="212"/>
      <c r="H9" s="212"/>
      <c r="I9" s="212"/>
      <c r="J9" s="212"/>
      <c r="K9" s="212"/>
      <c r="L9" s="212"/>
    </row>
    <row r="10" spans="2:12">
      <c r="B10" s="212"/>
      <c r="C10" s="213" t="s">
        <v>198</v>
      </c>
      <c r="D10" s="212"/>
      <c r="E10" s="212"/>
      <c r="F10" s="212"/>
      <c r="G10" s="212"/>
      <c r="H10" s="212"/>
      <c r="I10" s="212"/>
      <c r="J10" s="212"/>
      <c r="K10" s="212"/>
      <c r="L10" s="212"/>
    </row>
    <row r="11" spans="2:12">
      <c r="B11" s="212"/>
      <c r="C11" s="213" t="s">
        <v>199</v>
      </c>
      <c r="D11" s="212"/>
      <c r="E11" s="212"/>
      <c r="F11" s="212"/>
      <c r="G11" s="212"/>
      <c r="H11" s="212"/>
      <c r="I11" s="212"/>
      <c r="J11" s="212"/>
      <c r="K11" s="212"/>
      <c r="L11" s="212"/>
    </row>
    <row r="12" spans="2:12">
      <c r="B12" s="212"/>
      <c r="C12" s="246" t="s">
        <v>200</v>
      </c>
      <c r="D12" s="212"/>
      <c r="E12" s="212"/>
      <c r="F12" s="212"/>
      <c r="G12" s="212"/>
      <c r="H12" s="212"/>
      <c r="I12" s="212"/>
      <c r="J12" s="212"/>
      <c r="K12" s="212"/>
      <c r="L12" s="212"/>
    </row>
    <row r="13" spans="2:12">
      <c r="B13" s="212"/>
      <c r="C13" s="213" t="s">
        <v>201</v>
      </c>
      <c r="D13" s="212"/>
      <c r="E13" s="212"/>
      <c r="F13" s="212"/>
      <c r="G13" s="212"/>
      <c r="H13" s="212"/>
      <c r="I13" s="212"/>
      <c r="J13" s="212"/>
      <c r="K13" s="212"/>
      <c r="L13" s="212"/>
    </row>
    <row r="14" spans="2:12">
      <c r="B14" s="212"/>
      <c r="C14" s="213" t="s">
        <v>202</v>
      </c>
      <c r="D14" s="212"/>
      <c r="E14" s="212"/>
      <c r="F14" s="212"/>
      <c r="G14" s="212"/>
      <c r="H14" s="212"/>
      <c r="I14" s="212"/>
      <c r="J14" s="212"/>
      <c r="K14" s="212"/>
      <c r="L14" s="212"/>
    </row>
    <row r="15" spans="2:12">
      <c r="B15" s="212"/>
      <c r="C15" s="213"/>
      <c r="D15" s="212"/>
      <c r="E15" s="212"/>
      <c r="F15" s="212"/>
      <c r="G15" s="212"/>
      <c r="H15" s="212"/>
      <c r="I15" s="212"/>
      <c r="J15" s="212"/>
      <c r="K15" s="212"/>
      <c r="L15" s="212"/>
    </row>
    <row r="16" spans="2:12" ht="18.75">
      <c r="B16" s="212"/>
      <c r="C16" s="80" t="s">
        <v>204</v>
      </c>
      <c r="D16" s="248"/>
      <c r="E16" s="248"/>
      <c r="F16" s="248"/>
      <c r="G16" s="212"/>
      <c r="H16" s="212"/>
      <c r="I16" s="212"/>
      <c r="J16" s="212"/>
      <c r="K16" s="212"/>
      <c r="L16" s="212"/>
    </row>
    <row r="17" spans="2:20">
      <c r="B17" s="212"/>
      <c r="C17" s="213" t="s">
        <v>205</v>
      </c>
      <c r="D17" s="212"/>
      <c r="E17" s="212"/>
      <c r="F17" s="212"/>
      <c r="G17" s="212"/>
      <c r="H17" s="212"/>
      <c r="I17" s="212"/>
      <c r="J17" s="212"/>
      <c r="K17" s="212"/>
      <c r="L17" s="212"/>
    </row>
    <row r="18" spans="2:20">
      <c r="B18" s="212"/>
      <c r="C18" s="213" t="s">
        <v>206</v>
      </c>
      <c r="D18" s="212"/>
      <c r="E18" s="212"/>
      <c r="F18" s="212"/>
      <c r="G18" s="212"/>
      <c r="H18" s="212"/>
      <c r="I18" s="212"/>
      <c r="J18" s="212"/>
      <c r="K18" s="212"/>
      <c r="L18" s="212"/>
    </row>
    <row r="19" spans="2:20">
      <c r="B19" s="212"/>
      <c r="C19" s="213" t="s">
        <v>207</v>
      </c>
      <c r="D19" s="212"/>
      <c r="E19" s="212"/>
      <c r="F19" s="212"/>
      <c r="G19" s="212"/>
      <c r="H19" s="212"/>
      <c r="I19" s="212"/>
      <c r="J19" s="212"/>
      <c r="K19" s="212"/>
      <c r="L19" s="212"/>
    </row>
    <row r="20" spans="2:20">
      <c r="B20" s="212"/>
      <c r="C20" s="213" t="s">
        <v>208</v>
      </c>
      <c r="D20" s="212"/>
      <c r="E20" s="212"/>
      <c r="F20" s="212"/>
      <c r="G20" s="212"/>
      <c r="H20" s="212"/>
      <c r="I20" s="212"/>
      <c r="J20" s="212"/>
      <c r="K20" s="212"/>
      <c r="L20" s="212"/>
    </row>
    <row r="21" spans="2:20">
      <c r="B21" s="212"/>
      <c r="C21" s="213"/>
      <c r="D21" s="212"/>
      <c r="E21" s="212"/>
      <c r="F21" s="212"/>
      <c r="G21" s="212"/>
      <c r="H21" s="212"/>
      <c r="I21" s="212"/>
      <c r="J21" s="212"/>
      <c r="K21" s="212"/>
      <c r="L21" s="212"/>
    </row>
    <row r="22" spans="2:20">
      <c r="B22" s="212"/>
      <c r="C22" s="213"/>
      <c r="D22" s="212"/>
      <c r="E22" s="212"/>
      <c r="F22" s="212"/>
      <c r="G22" s="212"/>
      <c r="H22" s="212"/>
      <c r="I22" s="212"/>
      <c r="J22" s="212"/>
      <c r="K22" s="212"/>
      <c r="L22" s="212"/>
    </row>
    <row r="23" spans="2:20">
      <c r="B23" s="212"/>
      <c r="C23" s="213"/>
      <c r="D23" s="212"/>
      <c r="E23" s="212"/>
      <c r="F23" s="212"/>
      <c r="G23" s="212"/>
      <c r="H23" s="212"/>
      <c r="I23" s="212"/>
      <c r="J23" s="212"/>
      <c r="K23" s="212"/>
      <c r="L23" s="212"/>
    </row>
    <row r="24" spans="2:20">
      <c r="B24" s="212"/>
      <c r="C24" s="213"/>
      <c r="D24" s="212"/>
      <c r="E24" s="212"/>
      <c r="F24" s="212"/>
      <c r="G24" s="212"/>
      <c r="H24" s="212"/>
      <c r="I24" s="212"/>
      <c r="J24" s="212"/>
      <c r="K24" s="212"/>
      <c r="L24" s="212"/>
    </row>
    <row r="25" spans="2:20">
      <c r="B25" s="214"/>
      <c r="C25" s="215"/>
      <c r="D25" s="215"/>
      <c r="E25" s="215"/>
      <c r="F25" s="215"/>
      <c r="G25" s="215"/>
      <c r="H25" s="215"/>
      <c r="I25" s="215"/>
      <c r="J25" s="216"/>
      <c r="K25" s="216"/>
      <c r="L25" s="216"/>
      <c r="M25" s="3"/>
      <c r="N25" s="3"/>
      <c r="O25" s="3"/>
      <c r="P25" s="3"/>
      <c r="Q25" s="3"/>
      <c r="R25" s="3"/>
      <c r="S25" s="3"/>
      <c r="T25" s="3"/>
    </row>
    <row r="26" spans="2:20">
      <c r="B26" s="217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9"/>
      <c r="N26" s="219"/>
      <c r="O26" s="219"/>
      <c r="P26" s="219"/>
      <c r="Q26" s="219"/>
      <c r="R26" s="220"/>
      <c r="S26" s="220"/>
      <c r="T26" s="220"/>
    </row>
    <row r="27" spans="2:20">
      <c r="B27" s="218"/>
      <c r="C27" s="221"/>
      <c r="D27" s="218"/>
      <c r="E27" s="218"/>
      <c r="F27" s="218"/>
      <c r="G27" s="218"/>
      <c r="H27" s="218"/>
      <c r="I27" s="218"/>
      <c r="J27" s="218"/>
      <c r="K27" s="218"/>
      <c r="L27" s="218"/>
      <c r="M27" s="219"/>
      <c r="N27" s="219"/>
      <c r="O27" s="219"/>
      <c r="P27" s="219"/>
      <c r="Q27" s="219"/>
      <c r="R27" s="220"/>
      <c r="S27" s="220"/>
      <c r="T27" s="220"/>
    </row>
    <row r="28" spans="2:20">
      <c r="B28" s="218"/>
      <c r="C28" s="221"/>
      <c r="D28" s="218"/>
      <c r="E28" s="218"/>
      <c r="F28" s="218"/>
      <c r="G28" s="218"/>
      <c r="H28" s="218"/>
      <c r="I28" s="218"/>
      <c r="J28" s="218"/>
      <c r="K28" s="218"/>
      <c r="L28" s="218"/>
      <c r="M28" s="219"/>
      <c r="N28" s="219"/>
      <c r="O28" s="219"/>
      <c r="P28" s="219"/>
      <c r="Q28" s="219"/>
      <c r="R28" s="220"/>
      <c r="S28" s="220"/>
      <c r="T28" s="220"/>
    </row>
    <row r="29" spans="2:20">
      <c r="B29" s="218"/>
      <c r="C29" s="221"/>
      <c r="D29" s="218"/>
      <c r="E29" s="218"/>
      <c r="F29" s="218"/>
      <c r="G29" s="218"/>
      <c r="H29" s="218"/>
      <c r="I29" s="218"/>
      <c r="J29" s="218"/>
      <c r="K29" s="218"/>
      <c r="L29" s="218"/>
      <c r="M29" s="219"/>
      <c r="N29" s="219"/>
      <c r="O29" s="219"/>
      <c r="P29" s="219"/>
      <c r="Q29" s="219"/>
      <c r="R29" s="220"/>
      <c r="S29" s="220"/>
      <c r="T29" s="220"/>
    </row>
    <row r="30" spans="2:20">
      <c r="B30" s="218"/>
      <c r="C30" s="221"/>
      <c r="D30" s="218"/>
      <c r="E30" s="218"/>
      <c r="F30" s="218"/>
      <c r="G30" s="218"/>
      <c r="H30" s="218"/>
      <c r="I30" s="218"/>
      <c r="J30" s="218"/>
      <c r="K30" s="218"/>
      <c r="L30" s="218"/>
      <c r="M30" s="219"/>
      <c r="N30" s="219"/>
      <c r="O30" s="219"/>
      <c r="P30" s="219"/>
      <c r="Q30" s="219"/>
      <c r="R30" s="220"/>
      <c r="S30" s="220"/>
      <c r="T30" s="220"/>
    </row>
    <row r="31" spans="2:20">
      <c r="B31" s="222"/>
      <c r="C31" s="223"/>
      <c r="D31" s="222"/>
      <c r="E31" s="222"/>
      <c r="F31" s="222"/>
      <c r="G31" s="222"/>
      <c r="H31" s="222"/>
      <c r="I31" s="222"/>
      <c r="J31" s="222"/>
      <c r="K31" s="222"/>
      <c r="L31" s="222"/>
      <c r="M31" s="220"/>
      <c r="N31" s="220"/>
      <c r="O31" s="220"/>
      <c r="P31" s="220"/>
      <c r="Q31" s="220"/>
      <c r="R31" s="220"/>
      <c r="S31" s="220"/>
      <c r="T31" s="220"/>
    </row>
    <row r="32" spans="2:20">
      <c r="B32" s="224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0"/>
      <c r="N32" s="220"/>
      <c r="O32" s="220"/>
      <c r="P32" s="220"/>
      <c r="Q32" s="220"/>
      <c r="R32" s="220"/>
      <c r="S32" s="220"/>
      <c r="T32" s="220"/>
    </row>
    <row r="33" spans="2:20">
      <c r="B33" s="222"/>
      <c r="C33" s="223"/>
      <c r="D33" s="222"/>
      <c r="E33" s="222"/>
      <c r="F33" s="222"/>
      <c r="G33" s="222"/>
      <c r="H33" s="222"/>
      <c r="I33" s="222"/>
      <c r="J33" s="222"/>
      <c r="K33" s="222"/>
      <c r="L33" s="222"/>
      <c r="M33" s="220"/>
      <c r="N33" s="220"/>
      <c r="O33" s="220"/>
      <c r="P33" s="220"/>
      <c r="Q33" s="220"/>
      <c r="R33" s="220"/>
      <c r="S33" s="220"/>
      <c r="T33" s="220"/>
    </row>
    <row r="34" spans="2:20">
      <c r="B34" s="222"/>
      <c r="C34" s="223"/>
      <c r="D34" s="222"/>
      <c r="E34" s="222"/>
      <c r="F34" s="222"/>
      <c r="G34" s="222"/>
      <c r="H34" s="222"/>
      <c r="I34" s="222"/>
      <c r="J34" s="222"/>
      <c r="K34" s="222"/>
      <c r="L34" s="222"/>
      <c r="M34" s="220"/>
      <c r="N34" s="220"/>
      <c r="O34" s="220"/>
      <c r="P34" s="220"/>
      <c r="Q34" s="220"/>
      <c r="R34" s="220"/>
      <c r="S34" s="220"/>
      <c r="T34" s="220"/>
    </row>
    <row r="35" spans="2:20">
      <c r="B35" s="220"/>
      <c r="C35" s="223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</row>
    <row r="36" spans="2:20">
      <c r="B36" s="220"/>
      <c r="C36" s="223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</row>
    <row r="37" spans="2:20">
      <c r="B37" s="220"/>
      <c r="C37" s="223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</row>
    <row r="38" spans="2:20">
      <c r="B38" s="224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</row>
    <row r="39" spans="2:20">
      <c r="B39" s="220"/>
      <c r="C39" s="223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</row>
    <row r="40" spans="2:20">
      <c r="B40" s="220"/>
      <c r="C40" s="223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</row>
    <row r="41" spans="2:20">
      <c r="B41" s="225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</row>
    <row r="42" spans="2:20">
      <c r="B42" s="220"/>
      <c r="C42" s="223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</row>
    <row r="43" spans="2:20">
      <c r="B43" s="220"/>
      <c r="C43" s="223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</row>
    <row r="44" spans="2:20">
      <c r="B44" s="220"/>
      <c r="C44" s="223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</row>
    <row r="45" spans="2:20">
      <c r="B45" s="220"/>
      <c r="C45" s="223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</row>
    <row r="46" spans="2:20">
      <c r="B46" s="225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</row>
    <row r="47" spans="2:20"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</row>
    <row r="48" spans="2:20"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</row>
    <row r="49" spans="2:20"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</row>
    <row r="50" spans="2:20"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</row>
    <row r="51" spans="2:20">
      <c r="B51" s="225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</row>
    <row r="52" spans="2:20"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</row>
    <row r="53" spans="2:20"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</row>
    <row r="54" spans="2:20">
      <c r="B54" s="225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</row>
    <row r="55" spans="2:20"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</row>
  </sheetData>
  <pageMargins left="0.7" right="0.7" top="0.75" bottom="0.75" header="0.3" footer="0.3"/>
  <pageSetup paperSize="9" scale="9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I4:O30"/>
  <sheetViews>
    <sheetView topLeftCell="A439" workbookViewId="0">
      <selection activeCell="D460" sqref="D460"/>
    </sheetView>
  </sheetViews>
  <sheetFormatPr defaultRowHeight="15"/>
  <cols>
    <col min="2" max="2" width="20.7109375" customWidth="1"/>
    <col min="9" max="9" width="28" customWidth="1"/>
    <col min="10" max="10" width="11.28515625" bestFit="1" customWidth="1"/>
    <col min="11" max="11" width="10.28515625" bestFit="1" customWidth="1"/>
    <col min="12" max="12" width="11.28515625" style="2" bestFit="1" customWidth="1"/>
    <col min="15" max="15" width="11.28515625" style="2" bestFit="1" customWidth="1"/>
  </cols>
  <sheetData>
    <row r="4" spans="9:11">
      <c r="J4" s="58"/>
    </row>
    <row r="5" spans="9:11">
      <c r="J5" s="2"/>
    </row>
    <row r="6" spans="9:11">
      <c r="J6" s="2"/>
    </row>
    <row r="7" spans="9:11">
      <c r="J7" s="2"/>
    </row>
    <row r="8" spans="9:11">
      <c r="J8" s="2"/>
    </row>
    <row r="9" spans="9:11">
      <c r="J9" s="2"/>
    </row>
    <row r="10" spans="9:11">
      <c r="I10" s="56"/>
      <c r="J10" s="2"/>
    </row>
    <row r="11" spans="9:11">
      <c r="J11" s="2"/>
      <c r="K11" s="2"/>
    </row>
    <row r="12" spans="9:11">
      <c r="J12" s="2"/>
    </row>
    <row r="13" spans="9:11">
      <c r="I13" s="56"/>
      <c r="J13" s="2"/>
    </row>
    <row r="14" spans="9:11">
      <c r="J14" s="2"/>
    </row>
    <row r="15" spans="9:11">
      <c r="J15" s="2"/>
    </row>
    <row r="16" spans="9:11">
      <c r="J16" s="2"/>
    </row>
    <row r="18" spans="10:15">
      <c r="J18" s="2"/>
    </row>
    <row r="22" spans="10:15">
      <c r="J22" s="2"/>
    </row>
    <row r="24" spans="10:15">
      <c r="J24" s="2"/>
    </row>
    <row r="27" spans="10:15">
      <c r="J27" s="56"/>
      <c r="L27" s="57"/>
      <c r="M27" s="57"/>
      <c r="N27" s="57"/>
      <c r="O27" s="57"/>
    </row>
    <row r="29" spans="10:15">
      <c r="J29" s="2"/>
    </row>
    <row r="30" spans="10:15">
      <c r="J30" s="2"/>
      <c r="K30" s="2"/>
      <c r="M30" s="2"/>
      <c r="N30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16"/>
  <sheetViews>
    <sheetView tabSelected="1" view="pageLayout" topLeftCell="A4" zoomScaleNormal="100" workbookViewId="0">
      <selection activeCell="B15" sqref="B15"/>
    </sheetView>
  </sheetViews>
  <sheetFormatPr defaultRowHeight="15.75"/>
  <cols>
    <col min="1" max="1" width="2.140625" customWidth="1"/>
    <col min="2" max="2" width="36.28515625" customWidth="1"/>
    <col min="3" max="3" width="1.28515625" customWidth="1"/>
    <col min="4" max="5" width="8.140625" style="26" customWidth="1"/>
    <col min="6" max="6" width="7.7109375" style="26" customWidth="1"/>
    <col min="7" max="8" width="8.28515625" style="26" customWidth="1"/>
    <col min="9" max="9" width="7.85546875" style="26" customWidth="1"/>
    <col min="10" max="11" width="8.28515625" style="26" customWidth="1"/>
    <col min="12" max="12" width="13" style="114" customWidth="1"/>
  </cols>
  <sheetData>
    <row r="3" spans="2:12">
      <c r="B3" s="121" t="s">
        <v>104</v>
      </c>
      <c r="C3" s="121"/>
      <c r="D3" s="125">
        <f t="shared" ref="D3:L3" si="0">D16</f>
        <v>0</v>
      </c>
      <c r="E3" s="125">
        <f t="shared" si="0"/>
        <v>0</v>
      </c>
      <c r="F3" s="125">
        <f t="shared" si="0"/>
        <v>0</v>
      </c>
      <c r="G3" s="125">
        <f t="shared" si="0"/>
        <v>0</v>
      </c>
      <c r="H3" s="125">
        <f t="shared" si="0"/>
        <v>0</v>
      </c>
      <c r="I3" s="125">
        <f t="shared" si="0"/>
        <v>0</v>
      </c>
      <c r="J3" s="125">
        <f t="shared" si="0"/>
        <v>0</v>
      </c>
      <c r="K3" s="125">
        <f t="shared" si="0"/>
        <v>0</v>
      </c>
      <c r="L3" s="145">
        <f t="shared" si="0"/>
        <v>0</v>
      </c>
    </row>
    <row r="5" spans="2:12" ht="18.75">
      <c r="B5" s="80" t="s">
        <v>149</v>
      </c>
      <c r="C5" s="80"/>
      <c r="D5" s="80"/>
      <c r="E5" s="80"/>
      <c r="F5" s="80"/>
      <c r="G5" s="81"/>
    </row>
    <row r="6" spans="2:12">
      <c r="B6" s="3"/>
      <c r="C6" s="3"/>
    </row>
    <row r="7" spans="2:12" s="8" customFormat="1">
      <c r="B7" s="67" t="s">
        <v>154</v>
      </c>
      <c r="C7" s="68"/>
      <c r="D7" s="69" t="s">
        <v>47</v>
      </c>
      <c r="E7" s="146" t="s">
        <v>48</v>
      </c>
      <c r="F7" s="69" t="s">
        <v>49</v>
      </c>
      <c r="G7" s="146" t="s">
        <v>50</v>
      </c>
      <c r="H7" s="69" t="s">
        <v>51</v>
      </c>
      <c r="I7" s="146" t="s">
        <v>52</v>
      </c>
      <c r="J7" s="69" t="s">
        <v>53</v>
      </c>
      <c r="K7" s="146" t="s">
        <v>54</v>
      </c>
      <c r="L7" s="150" t="s">
        <v>18</v>
      </c>
    </row>
    <row r="8" spans="2:12" s="8" customFormat="1">
      <c r="B8" s="67" t="s">
        <v>155</v>
      </c>
      <c r="C8" s="68"/>
      <c r="D8" s="69"/>
      <c r="E8" s="146"/>
      <c r="F8" s="69"/>
      <c r="G8" s="146"/>
      <c r="H8" s="69"/>
      <c r="I8" s="146"/>
      <c r="J8" s="69"/>
      <c r="K8" s="146"/>
      <c r="L8" s="150"/>
    </row>
    <row r="9" spans="2:12" s="8" customFormat="1">
      <c r="B9" s="156" t="s">
        <v>87</v>
      </c>
      <c r="C9" s="70"/>
      <c r="D9" s="144"/>
      <c r="E9" s="147"/>
      <c r="F9" s="144"/>
      <c r="G9" s="147"/>
      <c r="H9" s="144"/>
      <c r="I9" s="147"/>
      <c r="J9" s="144"/>
      <c r="K9" s="147"/>
      <c r="L9" s="151"/>
    </row>
    <row r="10" spans="2:12" s="8" customFormat="1">
      <c r="B10" s="156" t="s">
        <v>1</v>
      </c>
      <c r="C10" s="70"/>
      <c r="D10" s="144"/>
      <c r="E10" s="147"/>
      <c r="F10" s="144"/>
      <c r="G10" s="147"/>
      <c r="H10" s="144"/>
      <c r="I10" s="147"/>
      <c r="J10" s="144"/>
      <c r="K10" s="147"/>
      <c r="L10" s="151"/>
    </row>
    <row r="11" spans="2:12" s="1" customFormat="1" ht="45">
      <c r="B11" s="157" t="s">
        <v>156</v>
      </c>
      <c r="C11" s="10"/>
      <c r="D11" s="122"/>
      <c r="E11" s="148"/>
      <c r="F11" s="154"/>
      <c r="G11" s="148"/>
      <c r="H11" s="154"/>
      <c r="I11" s="148"/>
      <c r="J11" s="154"/>
      <c r="K11" s="148"/>
      <c r="L11" s="151"/>
    </row>
    <row r="12" spans="2:12" s="1" customFormat="1">
      <c r="B12" s="158" t="s">
        <v>88</v>
      </c>
      <c r="C12" s="11"/>
      <c r="D12" s="123"/>
      <c r="E12" s="149"/>
      <c r="F12" s="155"/>
      <c r="G12" s="149"/>
      <c r="H12" s="155"/>
      <c r="I12" s="149"/>
      <c r="J12" s="155"/>
      <c r="K12" s="149"/>
      <c r="L12" s="152"/>
    </row>
    <row r="13" spans="2:12" s="1" customFormat="1">
      <c r="B13" s="157" t="s">
        <v>0</v>
      </c>
      <c r="C13" s="10"/>
      <c r="D13" s="124"/>
      <c r="E13" s="148"/>
      <c r="F13" s="154"/>
      <c r="G13" s="148"/>
      <c r="H13" s="154"/>
      <c r="I13" s="148"/>
      <c r="J13" s="154"/>
      <c r="K13" s="148"/>
      <c r="L13" s="151"/>
    </row>
    <row r="14" spans="2:12" s="1" customFormat="1">
      <c r="B14" s="157" t="s">
        <v>89</v>
      </c>
      <c r="C14" s="10"/>
      <c r="D14" s="124"/>
      <c r="E14" s="148"/>
      <c r="F14" s="154"/>
      <c r="G14" s="148"/>
      <c r="H14" s="154"/>
      <c r="I14" s="148"/>
      <c r="J14" s="154"/>
      <c r="K14" s="148"/>
      <c r="L14" s="151"/>
    </row>
    <row r="15" spans="2:12" s="1" customFormat="1">
      <c r="B15" s="268" t="s">
        <v>209</v>
      </c>
      <c r="C15" s="10"/>
      <c r="D15" s="124"/>
      <c r="E15" s="148"/>
      <c r="F15" s="154"/>
      <c r="G15" s="148"/>
      <c r="H15" s="154"/>
      <c r="I15" s="148"/>
      <c r="J15" s="154"/>
      <c r="K15" s="148"/>
      <c r="L15" s="151"/>
    </row>
    <row r="16" spans="2:12" s="7" customFormat="1">
      <c r="B16" s="226" t="s">
        <v>38</v>
      </c>
      <c r="C16" s="226"/>
      <c r="D16" s="227">
        <f>SUM(D11:D15)</f>
        <v>0</v>
      </c>
      <c r="E16" s="227">
        <f t="shared" ref="E16:K16" si="1">SUM(E11:E15)</f>
        <v>0</v>
      </c>
      <c r="F16" s="227">
        <f t="shared" si="1"/>
        <v>0</v>
      </c>
      <c r="G16" s="227">
        <f t="shared" si="1"/>
        <v>0</v>
      </c>
      <c r="H16" s="227">
        <f t="shared" si="1"/>
        <v>0</v>
      </c>
      <c r="I16" s="227">
        <f t="shared" si="1"/>
        <v>0</v>
      </c>
      <c r="J16" s="227">
        <f t="shared" si="1"/>
        <v>0</v>
      </c>
      <c r="K16" s="227">
        <f t="shared" si="1"/>
        <v>0</v>
      </c>
      <c r="L16" s="228">
        <f>SUM(L8:L15)</f>
        <v>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N24"/>
  <sheetViews>
    <sheetView view="pageLayout" topLeftCell="B4" zoomScaleNormal="100" workbookViewId="0">
      <selection activeCell="C17" sqref="C17"/>
    </sheetView>
  </sheetViews>
  <sheetFormatPr defaultRowHeight="15.75"/>
  <cols>
    <col min="1" max="1" width="4.140625" customWidth="1"/>
    <col min="2" max="2" width="1" customWidth="1"/>
    <col min="3" max="3" width="36.85546875" customWidth="1"/>
    <col min="4" max="4" width="9.28515625" style="26" customWidth="1"/>
    <col min="5" max="5" width="1" style="26" customWidth="1"/>
    <col min="6" max="8" width="7.7109375" style="26" customWidth="1"/>
    <col min="9" max="9" width="8.7109375" style="26" customWidth="1"/>
    <col min="10" max="10" width="7.7109375" style="26" customWidth="1"/>
    <col min="11" max="11" width="7.28515625" style="26" customWidth="1"/>
    <col min="12" max="12" width="8.140625" style="26" customWidth="1"/>
    <col min="13" max="13" width="8.28515625" style="26" customWidth="1"/>
    <col min="14" max="14" width="10.140625" style="27" bestFit="1" customWidth="1"/>
  </cols>
  <sheetData>
    <row r="3" spans="3:14" ht="15">
      <c r="C3" s="121" t="s">
        <v>105</v>
      </c>
      <c r="D3" s="125"/>
      <c r="E3" s="125"/>
      <c r="F3" s="125">
        <f>'Stap 6 het overzicht'!C14</f>
        <v>0</v>
      </c>
      <c r="G3" s="125">
        <f>'Stap 6 het overzicht'!D14</f>
        <v>0</v>
      </c>
      <c r="H3" s="125">
        <f>'Stap 6 het overzicht'!E14</f>
        <v>0</v>
      </c>
      <c r="I3" s="125">
        <f>'Stap 6 het overzicht'!F14</f>
        <v>0</v>
      </c>
      <c r="J3" s="125">
        <f>'Stap 6 het overzicht'!G14</f>
        <v>0</v>
      </c>
      <c r="K3" s="125">
        <f>'Stap 6 het overzicht'!H14</f>
        <v>0</v>
      </c>
      <c r="L3" s="125">
        <f>'Stap 6 het overzicht'!I14</f>
        <v>0</v>
      </c>
      <c r="M3" s="125">
        <f>'Stap 6 het overzicht'!J14</f>
        <v>0</v>
      </c>
      <c r="N3" s="125">
        <f>'Stap 6 het overzicht'!K14</f>
        <v>0</v>
      </c>
    </row>
    <row r="5" spans="3:14" ht="18.75">
      <c r="C5" s="111" t="s">
        <v>150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3:14" s="4" customFormat="1"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</row>
    <row r="7" spans="3:14" s="12" customFormat="1" ht="16.5" thickBot="1">
      <c r="C7" s="15" t="s">
        <v>17</v>
      </c>
      <c r="D7" s="30" t="s">
        <v>65</v>
      </c>
      <c r="E7" s="31"/>
      <c r="F7" s="32" t="s">
        <v>47</v>
      </c>
      <c r="G7" s="163" t="s">
        <v>48</v>
      </c>
      <c r="H7" s="32" t="s">
        <v>49</v>
      </c>
      <c r="I7" s="163" t="s">
        <v>50</v>
      </c>
      <c r="J7" s="32" t="s">
        <v>51</v>
      </c>
      <c r="K7" s="163" t="s">
        <v>52</v>
      </c>
      <c r="L7" s="32" t="s">
        <v>53</v>
      </c>
      <c r="M7" s="163" t="s">
        <v>54</v>
      </c>
      <c r="N7" s="169" t="s">
        <v>18</v>
      </c>
    </row>
    <row r="8" spans="3:14" s="13" customFormat="1">
      <c r="C8" s="159" t="s">
        <v>103</v>
      </c>
      <c r="D8" s="33">
        <v>273</v>
      </c>
      <c r="E8" s="34"/>
      <c r="F8" s="126"/>
      <c r="G8" s="164"/>
      <c r="H8" s="155"/>
      <c r="I8" s="149"/>
      <c r="J8" s="155"/>
      <c r="K8" s="149"/>
      <c r="L8" s="155"/>
      <c r="M8" s="149"/>
      <c r="N8" s="170"/>
    </row>
    <row r="9" spans="3:14" s="13" customFormat="1">
      <c r="C9" s="160" t="s">
        <v>10</v>
      </c>
      <c r="D9" s="35">
        <v>30</v>
      </c>
      <c r="E9" s="36"/>
      <c r="F9" s="127"/>
      <c r="G9" s="165"/>
      <c r="H9" s="127"/>
      <c r="I9" s="165"/>
      <c r="J9" s="127"/>
      <c r="K9" s="165"/>
      <c r="L9" s="127"/>
      <c r="M9" s="165"/>
      <c r="N9" s="171"/>
    </row>
    <row r="10" spans="3:14" s="13" customFormat="1">
      <c r="C10" s="160" t="s">
        <v>11</v>
      </c>
      <c r="D10" s="37">
        <v>10</v>
      </c>
      <c r="E10" s="36"/>
      <c r="F10" s="127"/>
      <c r="G10" s="165"/>
      <c r="H10" s="127"/>
      <c r="I10" s="165"/>
      <c r="J10" s="127"/>
      <c r="K10" s="165"/>
      <c r="L10" s="127"/>
      <c r="M10" s="165"/>
      <c r="N10" s="171"/>
    </row>
    <row r="11" spans="3:14" s="13" customFormat="1">
      <c r="C11" s="160" t="s">
        <v>12</v>
      </c>
      <c r="D11" s="37">
        <v>6.5</v>
      </c>
      <c r="E11" s="36"/>
      <c r="F11" s="127"/>
      <c r="G11" s="165"/>
      <c r="H11" s="127"/>
      <c r="I11" s="165"/>
      <c r="J11" s="127"/>
      <c r="K11" s="165"/>
      <c r="L11" s="127"/>
      <c r="M11" s="165"/>
      <c r="N11" s="171"/>
    </row>
    <row r="12" spans="3:14" s="13" customFormat="1">
      <c r="C12" s="160" t="s">
        <v>13</v>
      </c>
      <c r="D12" s="35">
        <v>6.5</v>
      </c>
      <c r="E12" s="36"/>
      <c r="F12" s="127"/>
      <c r="G12" s="165"/>
      <c r="H12" s="127"/>
      <c r="I12" s="165"/>
      <c r="J12" s="127"/>
      <c r="K12" s="165"/>
      <c r="L12" s="127"/>
      <c r="M12" s="165"/>
      <c r="N12" s="171"/>
    </row>
    <row r="13" spans="3:14" s="13" customFormat="1">
      <c r="C13" s="160" t="s">
        <v>14</v>
      </c>
      <c r="D13" s="37">
        <v>15</v>
      </c>
      <c r="E13" s="36"/>
      <c r="F13" s="127"/>
      <c r="G13" s="165"/>
      <c r="H13" s="127"/>
      <c r="I13" s="165"/>
      <c r="J13" s="127"/>
      <c r="K13" s="165"/>
      <c r="L13" s="127"/>
      <c r="M13" s="165"/>
      <c r="N13" s="171"/>
    </row>
    <row r="14" spans="3:14" s="13" customFormat="1">
      <c r="C14" s="160" t="s">
        <v>15</v>
      </c>
      <c r="D14" s="35">
        <v>6</v>
      </c>
      <c r="E14" s="36"/>
      <c r="F14" s="127"/>
      <c r="G14" s="165"/>
      <c r="H14" s="127"/>
      <c r="I14" s="165"/>
      <c r="J14" s="127"/>
      <c r="K14" s="165"/>
      <c r="L14" s="127"/>
      <c r="M14" s="165"/>
      <c r="N14" s="171"/>
    </row>
    <row r="15" spans="3:14" s="13" customFormat="1">
      <c r="C15" s="160" t="s">
        <v>16</v>
      </c>
      <c r="D15" s="35">
        <v>5</v>
      </c>
      <c r="E15" s="36"/>
      <c r="F15" s="127"/>
      <c r="G15" s="165"/>
      <c r="H15" s="127"/>
      <c r="I15" s="165"/>
      <c r="J15" s="127"/>
      <c r="K15" s="165"/>
      <c r="L15" s="127"/>
      <c r="M15" s="165"/>
      <c r="N15" s="171"/>
    </row>
    <row r="16" spans="3:14" s="13" customFormat="1">
      <c r="C16" s="160" t="s">
        <v>40</v>
      </c>
      <c r="D16" s="35">
        <v>40</v>
      </c>
      <c r="E16" s="36"/>
      <c r="F16" s="127"/>
      <c r="G16" s="165"/>
      <c r="H16" s="127"/>
      <c r="I16" s="165"/>
      <c r="J16" s="127"/>
      <c r="K16" s="165"/>
      <c r="L16" s="127"/>
      <c r="M16" s="165"/>
      <c r="N16" s="171"/>
    </row>
    <row r="17" spans="3:14" s="13" customFormat="1">
      <c r="C17" s="161" t="s">
        <v>22</v>
      </c>
      <c r="D17" s="71">
        <v>5</v>
      </c>
      <c r="E17" s="72"/>
      <c r="F17" s="128"/>
      <c r="G17" s="166"/>
      <c r="H17" s="128"/>
      <c r="I17" s="166"/>
      <c r="J17" s="128"/>
      <c r="K17" s="166"/>
      <c r="L17" s="128"/>
      <c r="M17" s="166"/>
      <c r="N17" s="172"/>
    </row>
    <row r="18" spans="3:14" s="13" customFormat="1">
      <c r="C18" s="160" t="s">
        <v>66</v>
      </c>
      <c r="D18" s="35"/>
      <c r="E18" s="36"/>
      <c r="F18" s="127"/>
      <c r="G18" s="165"/>
      <c r="H18" s="154"/>
      <c r="I18" s="148"/>
      <c r="J18" s="154"/>
      <c r="K18" s="148"/>
      <c r="L18" s="154"/>
      <c r="M18" s="148"/>
      <c r="N18" s="171"/>
    </row>
    <row r="19" spans="3:14" s="13" customFormat="1" ht="16.5" thickBot="1">
      <c r="C19" s="162" t="s">
        <v>90</v>
      </c>
      <c r="D19" s="73"/>
      <c r="E19" s="74"/>
      <c r="F19" s="129"/>
      <c r="G19" s="167"/>
      <c r="H19" s="174"/>
      <c r="I19" s="168"/>
      <c r="J19" s="174"/>
      <c r="K19" s="168"/>
      <c r="L19" s="174"/>
      <c r="M19" s="168"/>
      <c r="N19" s="173"/>
    </row>
    <row r="20" spans="3:14" s="4" customFormat="1">
      <c r="C20" s="229" t="s">
        <v>38</v>
      </c>
      <c r="D20" s="230">
        <f>SUM(D8:D19)</f>
        <v>397</v>
      </c>
      <c r="E20" s="230"/>
      <c r="F20" s="230">
        <f>SUM(F8:F19)</f>
        <v>0</v>
      </c>
      <c r="G20" s="230">
        <f t="shared" ref="G20:M20" si="0">SUM(G8:G19)</f>
        <v>0</v>
      </c>
      <c r="H20" s="230">
        <f t="shared" si="0"/>
        <v>0</v>
      </c>
      <c r="I20" s="230">
        <f t="shared" si="0"/>
        <v>0</v>
      </c>
      <c r="J20" s="230">
        <f t="shared" si="0"/>
        <v>0</v>
      </c>
      <c r="K20" s="230">
        <f t="shared" si="0"/>
        <v>0</v>
      </c>
      <c r="L20" s="230">
        <f t="shared" si="0"/>
        <v>0</v>
      </c>
      <c r="M20" s="230">
        <f t="shared" si="0"/>
        <v>0</v>
      </c>
      <c r="N20" s="227">
        <f>SUM(N8:N19)</f>
        <v>0</v>
      </c>
    </row>
    <row r="21" spans="3:14" s="4" customFormat="1"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</row>
    <row r="22" spans="3:14">
      <c r="C22">
        <f>(6*261*8)/12</f>
        <v>1044</v>
      </c>
    </row>
    <row r="23" spans="3:14">
      <c r="C23">
        <f>((104*9*8)/12)</f>
        <v>624</v>
      </c>
    </row>
    <row r="24" spans="3:14">
      <c r="C24">
        <f>SUM(C22:C23)</f>
        <v>1668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169"/>
  <sheetViews>
    <sheetView zoomScaleNormal="100" workbookViewId="0">
      <selection activeCell="B174" sqref="B174"/>
    </sheetView>
  </sheetViews>
  <sheetFormatPr defaultRowHeight="15"/>
  <cols>
    <col min="1" max="1" width="1.28515625" customWidth="1"/>
    <col min="2" max="2" width="4.28515625" style="26" customWidth="1"/>
    <col min="3" max="3" width="1.7109375" customWidth="1"/>
    <col min="4" max="4" width="8.85546875" customWidth="1"/>
    <col min="5" max="5" width="6.7109375" customWidth="1"/>
    <col min="6" max="6" width="8.28515625" customWidth="1"/>
    <col min="7" max="7" width="6.140625" customWidth="1"/>
    <col min="8" max="8" width="8.28515625" customWidth="1"/>
    <col min="9" max="9" width="5.85546875" customWidth="1"/>
    <col min="10" max="10" width="8.28515625" customWidth="1"/>
    <col min="11" max="11" width="5.7109375" customWidth="1"/>
    <col min="13" max="13" width="6.28515625" customWidth="1"/>
    <col min="15" max="15" width="5" customWidth="1"/>
    <col min="17" max="17" width="5.85546875" customWidth="1"/>
    <col min="19" max="19" width="4.7109375" customWidth="1"/>
    <col min="20" max="20" width="8.85546875" style="112" customWidth="1"/>
  </cols>
  <sheetData>
    <row r="2" spans="2:20" ht="18.75">
      <c r="B2" s="249" t="s">
        <v>151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</row>
    <row r="3" spans="2:20" ht="15.75" thickBot="1"/>
    <row r="4" spans="2:20" s="4" customFormat="1" ht="15.75" thickBot="1">
      <c r="B4" s="76"/>
      <c r="C4" s="76"/>
      <c r="D4" s="252" t="s">
        <v>91</v>
      </c>
      <c r="E4" s="253"/>
      <c r="F4" s="253"/>
      <c r="G4" s="253"/>
      <c r="H4" s="253"/>
      <c r="I4" s="254"/>
      <c r="J4" s="255" t="s">
        <v>92</v>
      </c>
      <c r="K4" s="253"/>
      <c r="L4" s="253"/>
      <c r="M4" s="253"/>
      <c r="N4" s="253"/>
      <c r="O4" s="253"/>
      <c r="P4" s="253"/>
      <c r="Q4" s="253"/>
      <c r="R4" s="253"/>
      <c r="S4" s="253"/>
      <c r="T4" s="256"/>
    </row>
    <row r="5" spans="2:20" s="4" customFormat="1">
      <c r="B5" s="75"/>
      <c r="C5" s="75"/>
      <c r="D5" s="257" t="s">
        <v>93</v>
      </c>
      <c r="E5" s="258"/>
      <c r="F5" s="258"/>
      <c r="G5" s="258"/>
      <c r="H5" s="258"/>
      <c r="I5" s="259"/>
      <c r="J5" s="257" t="s">
        <v>94</v>
      </c>
      <c r="K5" s="258"/>
      <c r="L5" s="258"/>
      <c r="M5" s="258"/>
      <c r="N5" s="258"/>
      <c r="O5" s="258"/>
      <c r="P5" s="258"/>
      <c r="Q5" s="258"/>
      <c r="R5" s="258"/>
      <c r="S5" s="258"/>
      <c r="T5" s="259"/>
    </row>
    <row r="6" spans="2:20" s="4" customFormat="1">
      <c r="B6" s="75"/>
      <c r="C6" s="75"/>
      <c r="D6" s="260" t="s">
        <v>95</v>
      </c>
      <c r="E6" s="261"/>
      <c r="F6" s="261"/>
      <c r="G6" s="261"/>
      <c r="H6" s="261"/>
      <c r="I6" s="262"/>
      <c r="J6" s="260" t="s">
        <v>96</v>
      </c>
      <c r="K6" s="261"/>
      <c r="L6" s="261"/>
      <c r="M6" s="261"/>
      <c r="N6" s="261"/>
      <c r="O6" s="261"/>
      <c r="P6" s="261"/>
      <c r="Q6" s="261"/>
      <c r="R6" s="261"/>
      <c r="S6" s="261"/>
      <c r="T6" s="262"/>
    </row>
    <row r="7" spans="2:20" s="4" customFormat="1">
      <c r="B7" s="75"/>
      <c r="C7" s="75"/>
      <c r="D7" s="260" t="s">
        <v>97</v>
      </c>
      <c r="E7" s="261"/>
      <c r="F7" s="261"/>
      <c r="G7" s="261"/>
      <c r="H7" s="261"/>
      <c r="I7" s="262"/>
      <c r="J7" s="260" t="s">
        <v>98</v>
      </c>
      <c r="K7" s="261"/>
      <c r="L7" s="261"/>
      <c r="M7" s="261"/>
      <c r="N7" s="261"/>
      <c r="O7" s="261"/>
      <c r="P7" s="261"/>
      <c r="Q7" s="261"/>
      <c r="R7" s="261"/>
      <c r="S7" s="261"/>
      <c r="T7" s="262"/>
    </row>
    <row r="8" spans="2:20" s="4" customFormat="1">
      <c r="D8" s="63" t="s">
        <v>99</v>
      </c>
      <c r="E8" s="63"/>
      <c r="F8" s="63"/>
      <c r="G8" s="63"/>
      <c r="H8" s="63"/>
      <c r="I8" s="63"/>
      <c r="J8" s="260" t="s">
        <v>100</v>
      </c>
      <c r="K8" s="261"/>
      <c r="L8" s="261"/>
      <c r="M8" s="261"/>
      <c r="N8" s="261"/>
      <c r="O8" s="261"/>
      <c r="P8" s="261"/>
      <c r="Q8" s="261"/>
      <c r="R8" s="261"/>
      <c r="S8" s="261"/>
      <c r="T8" s="262"/>
    </row>
    <row r="9" spans="2:20" s="4" customFormat="1">
      <c r="B9" s="75"/>
      <c r="C9" s="75"/>
      <c r="D9" s="260" t="s">
        <v>101</v>
      </c>
      <c r="E9" s="261"/>
      <c r="F9" s="261"/>
      <c r="G9" s="261"/>
      <c r="H9" s="261"/>
      <c r="I9" s="262"/>
      <c r="J9" s="260" t="s">
        <v>102</v>
      </c>
      <c r="K9" s="261"/>
      <c r="L9" s="261"/>
      <c r="M9" s="261"/>
      <c r="N9" s="261"/>
      <c r="O9" s="261"/>
      <c r="P9" s="261"/>
      <c r="Q9" s="261"/>
      <c r="R9" s="261"/>
      <c r="S9" s="261"/>
      <c r="T9" s="262"/>
    </row>
    <row r="10" spans="2:20" s="4" customFormat="1"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112"/>
    </row>
    <row r="11" spans="2:20" s="4" customFormat="1">
      <c r="D11" s="264" t="s">
        <v>165</v>
      </c>
      <c r="E11" s="264"/>
      <c r="F11" s="264" t="s">
        <v>166</v>
      </c>
      <c r="G11" s="264"/>
      <c r="H11" s="264" t="s">
        <v>167</v>
      </c>
      <c r="I11" s="264"/>
      <c r="J11" s="264" t="s">
        <v>168</v>
      </c>
      <c r="K11" s="264"/>
      <c r="L11" s="264" t="s">
        <v>169</v>
      </c>
      <c r="M11" s="264"/>
      <c r="N11" s="264" t="s">
        <v>170</v>
      </c>
      <c r="O11" s="264"/>
      <c r="P11" s="264" t="s">
        <v>171</v>
      </c>
      <c r="Q11" s="264"/>
      <c r="R11" s="264" t="s">
        <v>172</v>
      </c>
      <c r="S11" s="264"/>
      <c r="T11" s="115" t="s">
        <v>18</v>
      </c>
    </row>
    <row r="12" spans="2:20" s="4" customFormat="1">
      <c r="D12" s="131">
        <f>'Stap 6 het overzicht'!C14</f>
        <v>0</v>
      </c>
      <c r="E12" s="131"/>
      <c r="F12" s="131">
        <f>'Stap 6 het overzicht'!D14</f>
        <v>0</v>
      </c>
      <c r="G12" s="131"/>
      <c r="H12" s="131">
        <f>'Stap 6 het overzicht'!E14</f>
        <v>0</v>
      </c>
      <c r="I12" s="131"/>
      <c r="J12" s="131">
        <f>'Stap 6 het overzicht'!F14</f>
        <v>0</v>
      </c>
      <c r="K12" s="131"/>
      <c r="L12" s="131">
        <f>'Stap 6 het overzicht'!G14</f>
        <v>0</v>
      </c>
      <c r="M12" s="131"/>
      <c r="N12" s="131">
        <f>'Stap 6 het overzicht'!H14</f>
        <v>0</v>
      </c>
      <c r="O12" s="131"/>
      <c r="P12" s="131">
        <f>'Stap 6 het overzicht'!I14</f>
        <v>0</v>
      </c>
      <c r="Q12" s="131"/>
      <c r="R12" s="131">
        <f>'Stap 6 het overzicht'!J14</f>
        <v>0</v>
      </c>
      <c r="S12" s="131"/>
      <c r="T12" s="132">
        <f>'Stap 6 het overzicht'!K14</f>
        <v>0</v>
      </c>
    </row>
    <row r="14" spans="2:20">
      <c r="B14" s="40"/>
      <c r="C14" s="41"/>
      <c r="D14" s="250" t="s">
        <v>2</v>
      </c>
      <c r="E14" s="250"/>
      <c r="F14" s="251" t="s">
        <v>3</v>
      </c>
      <c r="G14" s="251"/>
      <c r="H14" s="250" t="s">
        <v>4</v>
      </c>
      <c r="I14" s="250"/>
      <c r="J14" s="251" t="s">
        <v>5</v>
      </c>
      <c r="K14" s="251"/>
      <c r="L14" s="250" t="s">
        <v>6</v>
      </c>
      <c r="M14" s="250"/>
      <c r="N14" s="251" t="s">
        <v>7</v>
      </c>
      <c r="O14" s="251"/>
      <c r="P14" s="250" t="s">
        <v>8</v>
      </c>
      <c r="Q14" s="250"/>
      <c r="R14" s="251" t="s">
        <v>9</v>
      </c>
      <c r="S14" s="251"/>
      <c r="T14" s="178" t="s">
        <v>18</v>
      </c>
    </row>
    <row r="15" spans="2:20" ht="15.75" thickBot="1">
      <c r="B15" s="42"/>
      <c r="C15" s="43"/>
      <c r="D15" s="44" t="s">
        <v>19</v>
      </c>
      <c r="E15" s="44" t="s">
        <v>20</v>
      </c>
      <c r="F15" s="175" t="s">
        <v>19</v>
      </c>
      <c r="G15" s="175" t="s">
        <v>20</v>
      </c>
      <c r="H15" s="44" t="s">
        <v>19</v>
      </c>
      <c r="I15" s="44" t="s">
        <v>20</v>
      </c>
      <c r="J15" s="175" t="s">
        <v>19</v>
      </c>
      <c r="K15" s="175" t="s">
        <v>20</v>
      </c>
      <c r="L15" s="44" t="s">
        <v>19</v>
      </c>
      <c r="M15" s="44" t="s">
        <v>20</v>
      </c>
      <c r="N15" s="175" t="s">
        <v>19</v>
      </c>
      <c r="O15" s="175" t="s">
        <v>20</v>
      </c>
      <c r="P15" s="44" t="s">
        <v>19</v>
      </c>
      <c r="Q15" s="44" t="s">
        <v>20</v>
      </c>
      <c r="R15" s="175" t="s">
        <v>19</v>
      </c>
      <c r="S15" s="175" t="s">
        <v>20</v>
      </c>
      <c r="T15" s="179"/>
    </row>
    <row r="16" spans="2:20">
      <c r="B16" s="39" t="s">
        <v>55</v>
      </c>
      <c r="C16" s="45"/>
      <c r="D16" s="46"/>
      <c r="E16" s="46"/>
      <c r="F16" s="176"/>
      <c r="G16" s="176"/>
      <c r="H16" s="46"/>
      <c r="I16" s="46"/>
      <c r="J16" s="176"/>
      <c r="K16" s="176"/>
      <c r="L16" s="46"/>
      <c r="M16" s="46"/>
      <c r="N16" s="176"/>
      <c r="O16" s="176"/>
      <c r="P16" s="46"/>
      <c r="Q16" s="46"/>
      <c r="R16" s="176"/>
      <c r="S16" s="176"/>
      <c r="T16" s="180"/>
    </row>
    <row r="17" spans="2:20">
      <c r="B17" s="47">
        <v>7</v>
      </c>
      <c r="C17" s="48"/>
      <c r="D17" s="130"/>
      <c r="E17" s="130"/>
      <c r="F17" s="177"/>
      <c r="G17" s="177"/>
      <c r="H17" s="130"/>
      <c r="I17" s="130"/>
      <c r="J17" s="177"/>
      <c r="K17" s="177"/>
      <c r="L17" s="130"/>
      <c r="M17" s="130"/>
      <c r="N17" s="177"/>
      <c r="O17" s="177"/>
      <c r="P17" s="130"/>
      <c r="Q17" s="130"/>
      <c r="R17" s="177"/>
      <c r="S17" s="177"/>
      <c r="T17" s="181"/>
    </row>
    <row r="18" spans="2:20">
      <c r="B18" s="47">
        <v>8</v>
      </c>
      <c r="C18" s="48"/>
      <c r="D18" s="130"/>
      <c r="E18" s="130"/>
      <c r="F18" s="177"/>
      <c r="G18" s="177"/>
      <c r="H18" s="130"/>
      <c r="I18" s="130"/>
      <c r="J18" s="177"/>
      <c r="K18" s="177"/>
      <c r="L18" s="130"/>
      <c r="M18" s="130"/>
      <c r="N18" s="177"/>
      <c r="O18" s="177"/>
      <c r="P18" s="130"/>
      <c r="Q18" s="130"/>
      <c r="R18" s="177"/>
      <c r="S18" s="177"/>
      <c r="T18" s="181"/>
    </row>
    <row r="19" spans="2:20">
      <c r="B19" s="47">
        <v>9</v>
      </c>
      <c r="C19" s="48"/>
      <c r="D19" s="130"/>
      <c r="E19" s="130"/>
      <c r="F19" s="177"/>
      <c r="G19" s="177"/>
      <c r="H19" s="130"/>
      <c r="I19" s="130"/>
      <c r="J19" s="177"/>
      <c r="K19" s="177"/>
      <c r="L19" s="130"/>
      <c r="M19" s="130"/>
      <c r="N19" s="177"/>
      <c r="O19" s="177"/>
      <c r="P19" s="130"/>
      <c r="Q19" s="130"/>
      <c r="R19" s="177"/>
      <c r="S19" s="177"/>
      <c r="T19" s="181"/>
    </row>
    <row r="20" spans="2:20">
      <c r="B20" s="47">
        <v>10</v>
      </c>
      <c r="C20" s="48"/>
      <c r="D20" s="130"/>
      <c r="E20" s="130"/>
      <c r="F20" s="177"/>
      <c r="G20" s="177"/>
      <c r="H20" s="130"/>
      <c r="I20" s="130"/>
      <c r="J20" s="177"/>
      <c r="K20" s="177"/>
      <c r="L20" s="130"/>
      <c r="M20" s="130"/>
      <c r="N20" s="177"/>
      <c r="O20" s="177"/>
      <c r="P20" s="130"/>
      <c r="Q20" s="130"/>
      <c r="R20" s="177"/>
      <c r="S20" s="177"/>
      <c r="T20" s="181"/>
    </row>
    <row r="21" spans="2:20">
      <c r="B21" s="47">
        <v>11</v>
      </c>
      <c r="C21" s="48"/>
      <c r="D21" s="130"/>
      <c r="E21" s="130"/>
      <c r="F21" s="177"/>
      <c r="G21" s="177"/>
      <c r="H21" s="130"/>
      <c r="I21" s="130"/>
      <c r="J21" s="177"/>
      <c r="K21" s="177"/>
      <c r="L21" s="130"/>
      <c r="M21" s="130"/>
      <c r="N21" s="177"/>
      <c r="O21" s="177"/>
      <c r="P21" s="130"/>
      <c r="Q21" s="130"/>
      <c r="R21" s="177"/>
      <c r="S21" s="177"/>
      <c r="T21" s="181"/>
    </row>
    <row r="22" spans="2:20">
      <c r="B22" s="47">
        <v>12</v>
      </c>
      <c r="C22" s="48"/>
      <c r="D22" s="130"/>
      <c r="E22" s="130"/>
      <c r="F22" s="177"/>
      <c r="G22" s="177"/>
      <c r="H22" s="130"/>
      <c r="I22" s="130"/>
      <c r="J22" s="177"/>
      <c r="K22" s="177"/>
      <c r="L22" s="130"/>
      <c r="M22" s="130"/>
      <c r="N22" s="177"/>
      <c r="O22" s="177"/>
      <c r="P22" s="130"/>
      <c r="Q22" s="130"/>
      <c r="R22" s="177"/>
      <c r="S22" s="177"/>
      <c r="T22" s="181"/>
    </row>
    <row r="23" spans="2:20">
      <c r="B23" s="47">
        <v>13</v>
      </c>
      <c r="C23" s="48"/>
      <c r="D23" s="130"/>
      <c r="E23" s="130"/>
      <c r="F23" s="177"/>
      <c r="G23" s="177"/>
      <c r="H23" s="130"/>
      <c r="I23" s="130"/>
      <c r="J23" s="177"/>
      <c r="K23" s="177"/>
      <c r="L23" s="130"/>
      <c r="M23" s="130"/>
      <c r="N23" s="177"/>
      <c r="O23" s="177"/>
      <c r="P23" s="130"/>
      <c r="Q23" s="130"/>
      <c r="R23" s="177"/>
      <c r="S23" s="177"/>
      <c r="T23" s="181"/>
    </row>
    <row r="24" spans="2:20">
      <c r="B24" s="47">
        <v>14</v>
      </c>
      <c r="C24" s="48"/>
      <c r="D24" s="130"/>
      <c r="E24" s="130"/>
      <c r="F24" s="177"/>
      <c r="G24" s="177"/>
      <c r="H24" s="130"/>
      <c r="I24" s="130"/>
      <c r="J24" s="177"/>
      <c r="K24" s="177"/>
      <c r="L24" s="130"/>
      <c r="M24" s="130"/>
      <c r="N24" s="177"/>
      <c r="O24" s="177"/>
      <c r="P24" s="130"/>
      <c r="Q24" s="130"/>
      <c r="R24" s="177"/>
      <c r="S24" s="177"/>
      <c r="T24" s="181"/>
    </row>
    <row r="25" spans="2:20">
      <c r="B25" s="47">
        <v>15</v>
      </c>
      <c r="C25" s="48"/>
      <c r="D25" s="130"/>
      <c r="E25" s="130"/>
      <c r="F25" s="177"/>
      <c r="G25" s="177"/>
      <c r="H25" s="130"/>
      <c r="I25" s="130"/>
      <c r="J25" s="177"/>
      <c r="K25" s="177"/>
      <c r="L25" s="130"/>
      <c r="M25" s="130"/>
      <c r="N25" s="177"/>
      <c r="O25" s="177"/>
      <c r="P25" s="130"/>
      <c r="Q25" s="130"/>
      <c r="R25" s="177"/>
      <c r="S25" s="177"/>
      <c r="T25" s="181"/>
    </row>
    <row r="26" spans="2:20">
      <c r="B26" s="47">
        <v>16</v>
      </c>
      <c r="C26" s="48"/>
      <c r="D26" s="130"/>
      <c r="E26" s="130"/>
      <c r="F26" s="177"/>
      <c r="G26" s="177"/>
      <c r="H26" s="130"/>
      <c r="I26" s="130"/>
      <c r="J26" s="177"/>
      <c r="K26" s="177"/>
      <c r="L26" s="130"/>
      <c r="M26" s="130"/>
      <c r="N26" s="177"/>
      <c r="O26" s="177"/>
      <c r="P26" s="130"/>
      <c r="Q26" s="130"/>
      <c r="R26" s="177"/>
      <c r="S26" s="177"/>
      <c r="T26" s="181"/>
    </row>
    <row r="27" spans="2:20">
      <c r="B27" s="47">
        <v>17</v>
      </c>
      <c r="C27" s="48"/>
      <c r="D27" s="130"/>
      <c r="E27" s="130"/>
      <c r="F27" s="177"/>
      <c r="G27" s="177"/>
      <c r="H27" s="130"/>
      <c r="I27" s="130"/>
      <c r="J27" s="177"/>
      <c r="K27" s="177"/>
      <c r="L27" s="130"/>
      <c r="M27" s="130"/>
      <c r="N27" s="177"/>
      <c r="O27" s="177"/>
      <c r="P27" s="130"/>
      <c r="Q27" s="130"/>
      <c r="R27" s="177"/>
      <c r="S27" s="177"/>
      <c r="T27" s="181"/>
    </row>
    <row r="28" spans="2:20">
      <c r="B28" s="47">
        <v>18</v>
      </c>
      <c r="C28" s="48"/>
      <c r="D28" s="130"/>
      <c r="E28" s="130"/>
      <c r="F28" s="177"/>
      <c r="G28" s="177"/>
      <c r="H28" s="130"/>
      <c r="I28" s="130"/>
      <c r="J28" s="177"/>
      <c r="K28" s="177"/>
      <c r="L28" s="130"/>
      <c r="M28" s="130"/>
      <c r="N28" s="177"/>
      <c r="O28" s="177"/>
      <c r="P28" s="130"/>
      <c r="Q28" s="130"/>
      <c r="R28" s="177"/>
      <c r="S28" s="177"/>
      <c r="T28" s="181"/>
    </row>
    <row r="29" spans="2:20">
      <c r="B29" s="47">
        <v>19</v>
      </c>
      <c r="C29" s="48"/>
      <c r="D29" s="130"/>
      <c r="E29" s="130"/>
      <c r="F29" s="177"/>
      <c r="G29" s="177"/>
      <c r="H29" s="130"/>
      <c r="I29" s="130"/>
      <c r="J29" s="177"/>
      <c r="K29" s="177"/>
      <c r="L29" s="130"/>
      <c r="M29" s="130"/>
      <c r="N29" s="177"/>
      <c r="O29" s="177"/>
      <c r="P29" s="130"/>
      <c r="Q29" s="130"/>
      <c r="R29" s="177"/>
      <c r="S29" s="177"/>
      <c r="T29" s="181"/>
    </row>
    <row r="30" spans="2:20">
      <c r="B30" s="47">
        <v>20</v>
      </c>
      <c r="C30" s="48"/>
      <c r="D30" s="130"/>
      <c r="E30" s="130"/>
      <c r="F30" s="177"/>
      <c r="G30" s="177"/>
      <c r="H30" s="130"/>
      <c r="I30" s="130"/>
      <c r="J30" s="177"/>
      <c r="K30" s="177"/>
      <c r="L30" s="130"/>
      <c r="M30" s="130"/>
      <c r="N30" s="177"/>
      <c r="O30" s="177"/>
      <c r="P30" s="130"/>
      <c r="Q30" s="130"/>
      <c r="R30" s="177"/>
      <c r="S30" s="177"/>
      <c r="T30" s="181"/>
    </row>
    <row r="31" spans="2:20">
      <c r="B31" s="47">
        <v>21</v>
      </c>
      <c r="C31" s="48"/>
      <c r="D31" s="130"/>
      <c r="E31" s="130"/>
      <c r="F31" s="177"/>
      <c r="G31" s="177"/>
      <c r="H31" s="130"/>
      <c r="I31" s="130"/>
      <c r="J31" s="177"/>
      <c r="K31" s="177"/>
      <c r="L31" s="130"/>
      <c r="M31" s="130"/>
      <c r="N31" s="177"/>
      <c r="O31" s="177"/>
      <c r="P31" s="130"/>
      <c r="Q31" s="130"/>
      <c r="R31" s="177"/>
      <c r="S31" s="177"/>
      <c r="T31" s="181"/>
    </row>
    <row r="32" spans="2:20">
      <c r="B32" s="47">
        <v>22</v>
      </c>
      <c r="C32" s="48"/>
      <c r="D32" s="130"/>
      <c r="E32" s="130"/>
      <c r="F32" s="177"/>
      <c r="G32" s="177"/>
      <c r="H32" s="130"/>
      <c r="I32" s="130"/>
      <c r="J32" s="177"/>
      <c r="K32" s="177"/>
      <c r="L32" s="130"/>
      <c r="M32" s="130"/>
      <c r="N32" s="177"/>
      <c r="O32" s="177"/>
      <c r="P32" s="130"/>
      <c r="Q32" s="130"/>
      <c r="R32" s="177"/>
      <c r="S32" s="177"/>
      <c r="T32" s="181"/>
    </row>
    <row r="33" spans="2:20">
      <c r="B33" s="47">
        <v>23</v>
      </c>
      <c r="C33" s="48"/>
      <c r="D33" s="130"/>
      <c r="E33" s="130"/>
      <c r="F33" s="177"/>
      <c r="G33" s="177"/>
      <c r="H33" s="130"/>
      <c r="I33" s="130"/>
      <c r="J33" s="177"/>
      <c r="K33" s="177"/>
      <c r="L33" s="130"/>
      <c r="M33" s="130"/>
      <c r="N33" s="177"/>
      <c r="O33" s="177"/>
      <c r="P33" s="130"/>
      <c r="Q33" s="130"/>
      <c r="R33" s="177"/>
      <c r="S33" s="177"/>
      <c r="T33" s="181"/>
    </row>
    <row r="34" spans="2:20">
      <c r="B34" s="47">
        <v>7</v>
      </c>
      <c r="C34" s="48"/>
      <c r="D34" s="130"/>
      <c r="E34" s="130"/>
      <c r="F34" s="177"/>
      <c r="G34" s="177"/>
      <c r="H34" s="130"/>
      <c r="I34" s="130"/>
      <c r="J34" s="177"/>
      <c r="K34" s="177"/>
      <c r="L34" s="130"/>
      <c r="M34" s="130"/>
      <c r="N34" s="177"/>
      <c r="O34" s="177"/>
      <c r="P34" s="130"/>
      <c r="Q34" s="130"/>
      <c r="R34" s="177"/>
      <c r="S34" s="177"/>
      <c r="T34" s="181"/>
    </row>
    <row r="35" spans="2:20">
      <c r="B35" s="47"/>
      <c r="C35" s="48"/>
      <c r="D35" s="130"/>
      <c r="E35" s="130"/>
      <c r="F35" s="177"/>
      <c r="G35" s="177"/>
      <c r="H35" s="130"/>
      <c r="I35" s="130"/>
      <c r="J35" s="177"/>
      <c r="K35" s="177"/>
      <c r="L35" s="130"/>
      <c r="M35" s="130"/>
      <c r="N35" s="177"/>
      <c r="O35" s="177"/>
      <c r="P35" s="130"/>
      <c r="Q35" s="130"/>
      <c r="R35" s="177"/>
      <c r="S35" s="177"/>
      <c r="T35" s="181"/>
    </row>
    <row r="36" spans="2:20">
      <c r="B36" s="47"/>
      <c r="C36" s="48"/>
      <c r="D36" s="130"/>
      <c r="E36" s="130"/>
      <c r="F36" s="177"/>
      <c r="G36" s="177"/>
      <c r="H36" s="130"/>
      <c r="I36" s="130"/>
      <c r="J36" s="177"/>
      <c r="K36" s="177"/>
      <c r="L36" s="130"/>
      <c r="M36" s="130"/>
      <c r="N36" s="177"/>
      <c r="O36" s="177"/>
      <c r="P36" s="130"/>
      <c r="Q36" s="130"/>
      <c r="R36" s="177"/>
      <c r="S36" s="177"/>
      <c r="T36" s="181"/>
    </row>
    <row r="37" spans="2:20">
      <c r="B37" s="47"/>
      <c r="C37" s="48"/>
      <c r="D37" s="130"/>
      <c r="E37" s="130"/>
      <c r="F37" s="177"/>
      <c r="G37" s="177"/>
      <c r="H37" s="130"/>
      <c r="I37" s="130"/>
      <c r="J37" s="177"/>
      <c r="K37" s="177"/>
      <c r="L37" s="130"/>
      <c r="M37" s="130"/>
      <c r="N37" s="177"/>
      <c r="O37" s="177"/>
      <c r="P37" s="130"/>
      <c r="Q37" s="130"/>
      <c r="R37" s="177"/>
      <c r="S37" s="177"/>
      <c r="T37" s="181"/>
    </row>
    <row r="38" spans="2:20">
      <c r="B38" s="39" t="s">
        <v>56</v>
      </c>
      <c r="C38" s="48"/>
      <c r="D38" s="130"/>
      <c r="E38" s="130"/>
      <c r="F38" s="177"/>
      <c r="G38" s="177"/>
      <c r="H38" s="130"/>
      <c r="I38" s="130"/>
      <c r="J38" s="177"/>
      <c r="K38" s="177"/>
      <c r="L38" s="130"/>
      <c r="M38" s="130"/>
      <c r="N38" s="177"/>
      <c r="O38" s="177"/>
      <c r="P38" s="130"/>
      <c r="Q38" s="130"/>
      <c r="R38" s="177"/>
      <c r="S38" s="177"/>
      <c r="T38" s="181"/>
    </row>
    <row r="39" spans="2:20">
      <c r="B39" s="47">
        <v>7</v>
      </c>
      <c r="C39" s="48"/>
      <c r="D39" s="130"/>
      <c r="E39" s="130"/>
      <c r="F39" s="177"/>
      <c r="G39" s="177"/>
      <c r="H39" s="130"/>
      <c r="I39" s="130"/>
      <c r="J39" s="177"/>
      <c r="K39" s="177"/>
      <c r="L39" s="130"/>
      <c r="M39" s="130"/>
      <c r="N39" s="177"/>
      <c r="O39" s="177"/>
      <c r="P39" s="130"/>
      <c r="Q39" s="130"/>
      <c r="R39" s="177"/>
      <c r="S39" s="177"/>
      <c r="T39" s="181"/>
    </row>
    <row r="40" spans="2:20">
      <c r="B40" s="47">
        <v>8</v>
      </c>
      <c r="C40" s="48"/>
      <c r="D40" s="130"/>
      <c r="E40" s="130"/>
      <c r="F40" s="177"/>
      <c r="G40" s="177"/>
      <c r="H40" s="130"/>
      <c r="I40" s="130"/>
      <c r="J40" s="177"/>
      <c r="K40" s="177"/>
      <c r="L40" s="130"/>
      <c r="M40" s="130"/>
      <c r="N40" s="177"/>
      <c r="O40" s="177"/>
      <c r="P40" s="130"/>
      <c r="Q40" s="130"/>
      <c r="R40" s="177"/>
      <c r="S40" s="177"/>
      <c r="T40" s="181"/>
    </row>
    <row r="41" spans="2:20">
      <c r="B41" s="47">
        <v>9</v>
      </c>
      <c r="C41" s="48"/>
      <c r="D41" s="130"/>
      <c r="E41" s="130"/>
      <c r="F41" s="177"/>
      <c r="G41" s="177"/>
      <c r="H41" s="130"/>
      <c r="I41" s="130"/>
      <c r="J41" s="177"/>
      <c r="K41" s="177"/>
      <c r="L41" s="130"/>
      <c r="M41" s="130"/>
      <c r="N41" s="177"/>
      <c r="O41" s="177"/>
      <c r="P41" s="130"/>
      <c r="Q41" s="130"/>
      <c r="R41" s="177"/>
      <c r="S41" s="177"/>
      <c r="T41" s="181"/>
    </row>
    <row r="42" spans="2:20">
      <c r="B42" s="47">
        <v>10</v>
      </c>
      <c r="C42" s="48"/>
      <c r="D42" s="130"/>
      <c r="E42" s="130"/>
      <c r="F42" s="177"/>
      <c r="G42" s="177"/>
      <c r="H42" s="130"/>
      <c r="I42" s="130"/>
      <c r="J42" s="177"/>
      <c r="K42" s="177"/>
      <c r="L42" s="130"/>
      <c r="M42" s="130"/>
      <c r="N42" s="177"/>
      <c r="O42" s="177"/>
      <c r="P42" s="130"/>
      <c r="Q42" s="130"/>
      <c r="R42" s="177"/>
      <c r="S42" s="177"/>
      <c r="T42" s="181"/>
    </row>
    <row r="43" spans="2:20">
      <c r="B43" s="47">
        <v>11</v>
      </c>
      <c r="C43" s="48"/>
      <c r="D43" s="130"/>
      <c r="E43" s="130"/>
      <c r="F43" s="177"/>
      <c r="G43" s="177"/>
      <c r="H43" s="130"/>
      <c r="I43" s="130"/>
      <c r="J43" s="177"/>
      <c r="K43" s="177"/>
      <c r="L43" s="130"/>
      <c r="M43" s="130"/>
      <c r="N43" s="177"/>
      <c r="O43" s="177"/>
      <c r="P43" s="130"/>
      <c r="Q43" s="130"/>
      <c r="R43" s="177"/>
      <c r="S43" s="177"/>
      <c r="T43" s="181"/>
    </row>
    <row r="44" spans="2:20">
      <c r="B44" s="47">
        <v>12</v>
      </c>
      <c r="C44" s="48"/>
      <c r="D44" s="130"/>
      <c r="E44" s="130"/>
      <c r="F44" s="177"/>
      <c r="G44" s="177"/>
      <c r="H44" s="130"/>
      <c r="I44" s="130"/>
      <c r="J44" s="177"/>
      <c r="K44" s="177"/>
      <c r="L44" s="130"/>
      <c r="M44" s="130"/>
      <c r="N44" s="177"/>
      <c r="O44" s="177"/>
      <c r="P44" s="130"/>
      <c r="Q44" s="130"/>
      <c r="R44" s="177"/>
      <c r="S44" s="177"/>
      <c r="T44" s="181"/>
    </row>
    <row r="45" spans="2:20">
      <c r="B45" s="47">
        <v>13</v>
      </c>
      <c r="C45" s="48"/>
      <c r="D45" s="130"/>
      <c r="E45" s="130"/>
      <c r="F45" s="177"/>
      <c r="G45" s="177"/>
      <c r="H45" s="130"/>
      <c r="I45" s="130"/>
      <c r="J45" s="177"/>
      <c r="K45" s="177"/>
      <c r="L45" s="130"/>
      <c r="M45" s="130"/>
      <c r="N45" s="177"/>
      <c r="O45" s="177"/>
      <c r="P45" s="130"/>
      <c r="Q45" s="130"/>
      <c r="R45" s="177"/>
      <c r="S45" s="177"/>
      <c r="T45" s="181"/>
    </row>
    <row r="46" spans="2:20">
      <c r="B46" s="47">
        <v>14</v>
      </c>
      <c r="C46" s="48"/>
      <c r="D46" s="130"/>
      <c r="E46" s="130"/>
      <c r="F46" s="177"/>
      <c r="G46" s="177"/>
      <c r="H46" s="130"/>
      <c r="I46" s="130"/>
      <c r="J46" s="177"/>
      <c r="K46" s="177"/>
      <c r="L46" s="130"/>
      <c r="M46" s="130"/>
      <c r="N46" s="177"/>
      <c r="O46" s="177"/>
      <c r="P46" s="130"/>
      <c r="Q46" s="130"/>
      <c r="R46" s="177"/>
      <c r="S46" s="177"/>
      <c r="T46" s="181"/>
    </row>
    <row r="47" spans="2:20">
      <c r="B47" s="47">
        <v>15</v>
      </c>
      <c r="C47" s="48"/>
      <c r="D47" s="130"/>
      <c r="E47" s="130"/>
      <c r="F47" s="177"/>
      <c r="G47" s="177"/>
      <c r="H47" s="130"/>
      <c r="I47" s="130"/>
      <c r="J47" s="177"/>
      <c r="K47" s="177"/>
      <c r="L47" s="130"/>
      <c r="M47" s="130"/>
      <c r="N47" s="177"/>
      <c r="O47" s="177"/>
      <c r="P47" s="130"/>
      <c r="Q47" s="130"/>
      <c r="R47" s="177"/>
      <c r="S47" s="177"/>
      <c r="T47" s="181"/>
    </row>
    <row r="48" spans="2:20">
      <c r="B48" s="47">
        <v>16</v>
      </c>
      <c r="C48" s="48"/>
      <c r="D48" s="130"/>
      <c r="E48" s="130"/>
      <c r="F48" s="177"/>
      <c r="G48" s="177"/>
      <c r="H48" s="130"/>
      <c r="I48" s="130"/>
      <c r="J48" s="177"/>
      <c r="K48" s="177"/>
      <c r="L48" s="130"/>
      <c r="M48" s="130"/>
      <c r="N48" s="177"/>
      <c r="O48" s="177"/>
      <c r="P48" s="130"/>
      <c r="Q48" s="130"/>
      <c r="R48" s="177"/>
      <c r="S48" s="177"/>
      <c r="T48" s="181"/>
    </row>
    <row r="49" spans="2:20">
      <c r="B49" s="47">
        <v>17</v>
      </c>
      <c r="C49" s="48"/>
      <c r="D49" s="130"/>
      <c r="E49" s="130"/>
      <c r="F49" s="177"/>
      <c r="G49" s="177"/>
      <c r="H49" s="130"/>
      <c r="I49" s="130"/>
      <c r="J49" s="177"/>
      <c r="K49" s="177"/>
      <c r="L49" s="130"/>
      <c r="M49" s="130"/>
      <c r="N49" s="177"/>
      <c r="O49" s="177"/>
      <c r="P49" s="130"/>
      <c r="Q49" s="130"/>
      <c r="R49" s="177"/>
      <c r="S49" s="177"/>
      <c r="T49" s="181"/>
    </row>
    <row r="50" spans="2:20">
      <c r="B50" s="47">
        <v>18</v>
      </c>
      <c r="C50" s="48"/>
      <c r="D50" s="130"/>
      <c r="E50" s="130"/>
      <c r="F50" s="177"/>
      <c r="G50" s="177"/>
      <c r="H50" s="130"/>
      <c r="I50" s="130"/>
      <c r="J50" s="177"/>
      <c r="K50" s="177"/>
      <c r="L50" s="130"/>
      <c r="M50" s="130"/>
      <c r="N50" s="177"/>
      <c r="O50" s="177"/>
      <c r="P50" s="130"/>
      <c r="Q50" s="130"/>
      <c r="R50" s="177"/>
      <c r="S50" s="177"/>
      <c r="T50" s="181"/>
    </row>
    <row r="51" spans="2:20">
      <c r="B51" s="47">
        <v>19</v>
      </c>
      <c r="C51" s="48"/>
      <c r="D51" s="130"/>
      <c r="E51" s="130"/>
      <c r="F51" s="177"/>
      <c r="G51" s="177"/>
      <c r="H51" s="130"/>
      <c r="I51" s="130"/>
      <c r="J51" s="177"/>
      <c r="K51" s="177"/>
      <c r="L51" s="130"/>
      <c r="M51" s="130"/>
      <c r="N51" s="177"/>
      <c r="O51" s="177"/>
      <c r="P51" s="130"/>
      <c r="Q51" s="130"/>
      <c r="R51" s="177"/>
      <c r="S51" s="177"/>
      <c r="T51" s="181"/>
    </row>
    <row r="52" spans="2:20">
      <c r="B52" s="47">
        <v>20</v>
      </c>
      <c r="C52" s="48"/>
      <c r="D52" s="130"/>
      <c r="E52" s="130"/>
      <c r="F52" s="177"/>
      <c r="G52" s="177"/>
      <c r="H52" s="130"/>
      <c r="I52" s="130"/>
      <c r="J52" s="177"/>
      <c r="K52" s="177"/>
      <c r="L52" s="130"/>
      <c r="M52" s="130"/>
      <c r="N52" s="177"/>
      <c r="O52" s="177"/>
      <c r="P52" s="130"/>
      <c r="Q52" s="130"/>
      <c r="R52" s="177"/>
      <c r="S52" s="177"/>
      <c r="T52" s="181"/>
    </row>
    <row r="53" spans="2:20">
      <c r="B53" s="47">
        <v>21</v>
      </c>
      <c r="C53" s="48"/>
      <c r="D53" s="130"/>
      <c r="E53" s="130"/>
      <c r="F53" s="177"/>
      <c r="G53" s="177"/>
      <c r="H53" s="130"/>
      <c r="I53" s="130"/>
      <c r="J53" s="177"/>
      <c r="K53" s="177"/>
      <c r="L53" s="130"/>
      <c r="M53" s="130"/>
      <c r="N53" s="177"/>
      <c r="O53" s="177"/>
      <c r="P53" s="130"/>
      <c r="Q53" s="130"/>
      <c r="R53" s="177"/>
      <c r="S53" s="177"/>
      <c r="T53" s="181"/>
    </row>
    <row r="54" spans="2:20">
      <c r="B54" s="47">
        <v>22</v>
      </c>
      <c r="C54" s="48"/>
      <c r="D54" s="130"/>
      <c r="E54" s="130"/>
      <c r="F54" s="177"/>
      <c r="G54" s="177"/>
      <c r="H54" s="130"/>
      <c r="I54" s="130"/>
      <c r="J54" s="177"/>
      <c r="K54" s="177"/>
      <c r="L54" s="130"/>
      <c r="M54" s="130"/>
      <c r="N54" s="177"/>
      <c r="O54" s="177"/>
      <c r="P54" s="130"/>
      <c r="Q54" s="130"/>
      <c r="R54" s="177"/>
      <c r="S54" s="177"/>
      <c r="T54" s="181"/>
    </row>
    <row r="55" spans="2:20">
      <c r="B55" s="47">
        <v>23</v>
      </c>
      <c r="C55" s="48"/>
      <c r="D55" s="130"/>
      <c r="E55" s="130"/>
      <c r="F55" s="177"/>
      <c r="G55" s="177"/>
      <c r="H55" s="130"/>
      <c r="I55" s="130"/>
      <c r="J55" s="177"/>
      <c r="K55" s="177"/>
      <c r="L55" s="130"/>
      <c r="M55" s="130"/>
      <c r="N55" s="177"/>
      <c r="O55" s="177"/>
      <c r="P55" s="130"/>
      <c r="Q55" s="130"/>
      <c r="R55" s="177"/>
      <c r="S55" s="177"/>
      <c r="T55" s="181"/>
    </row>
    <row r="56" spans="2:20">
      <c r="B56" s="47">
        <v>7</v>
      </c>
      <c r="C56" s="48"/>
      <c r="D56" s="130"/>
      <c r="E56" s="130"/>
      <c r="F56" s="177"/>
      <c r="G56" s="177"/>
      <c r="H56" s="130"/>
      <c r="I56" s="130"/>
      <c r="J56" s="177"/>
      <c r="K56" s="177"/>
      <c r="L56" s="130"/>
      <c r="M56" s="130"/>
      <c r="N56" s="177"/>
      <c r="O56" s="177"/>
      <c r="P56" s="130"/>
      <c r="Q56" s="130"/>
      <c r="R56" s="177"/>
      <c r="S56" s="177"/>
      <c r="T56" s="181"/>
    </row>
    <row r="57" spans="2:20">
      <c r="B57" s="47"/>
      <c r="C57" s="48"/>
      <c r="D57" s="130"/>
      <c r="E57" s="130"/>
      <c r="F57" s="177"/>
      <c r="G57" s="177"/>
      <c r="H57" s="130"/>
      <c r="I57" s="130"/>
      <c r="J57" s="177"/>
      <c r="K57" s="177"/>
      <c r="L57" s="130"/>
      <c r="M57" s="130"/>
      <c r="N57" s="177"/>
      <c r="O57" s="177"/>
      <c r="P57" s="130"/>
      <c r="Q57" s="130"/>
      <c r="R57" s="177"/>
      <c r="S57" s="177"/>
      <c r="T57" s="181"/>
    </row>
    <row r="58" spans="2:20">
      <c r="B58" s="38" t="s">
        <v>57</v>
      </c>
      <c r="C58" s="48"/>
      <c r="D58" s="130"/>
      <c r="E58" s="130"/>
      <c r="F58" s="177"/>
      <c r="G58" s="177"/>
      <c r="H58" s="130"/>
      <c r="I58" s="130"/>
      <c r="J58" s="177"/>
      <c r="K58" s="177"/>
      <c r="L58" s="130"/>
      <c r="M58" s="130"/>
      <c r="N58" s="177"/>
      <c r="O58" s="177"/>
      <c r="P58" s="130"/>
      <c r="Q58" s="130"/>
      <c r="R58" s="177"/>
      <c r="S58" s="177"/>
      <c r="T58" s="181"/>
    </row>
    <row r="59" spans="2:20">
      <c r="B59" s="47">
        <v>7</v>
      </c>
      <c r="C59" s="48"/>
      <c r="D59" s="130"/>
      <c r="E59" s="130"/>
      <c r="F59" s="177"/>
      <c r="G59" s="177"/>
      <c r="H59" s="130"/>
      <c r="I59" s="130"/>
      <c r="J59" s="177"/>
      <c r="K59" s="177"/>
      <c r="L59" s="130"/>
      <c r="M59" s="130"/>
      <c r="N59" s="177"/>
      <c r="O59" s="177"/>
      <c r="P59" s="130"/>
      <c r="Q59" s="130"/>
      <c r="R59" s="177"/>
      <c r="S59" s="177"/>
      <c r="T59" s="181"/>
    </row>
    <row r="60" spans="2:20">
      <c r="B60" s="47">
        <v>8</v>
      </c>
      <c r="C60" s="48"/>
      <c r="D60" s="130"/>
      <c r="E60" s="130"/>
      <c r="F60" s="177"/>
      <c r="G60" s="177"/>
      <c r="H60" s="130"/>
      <c r="I60" s="130"/>
      <c r="J60" s="177"/>
      <c r="K60" s="177"/>
      <c r="L60" s="130"/>
      <c r="M60" s="130"/>
      <c r="N60" s="177"/>
      <c r="O60" s="177"/>
      <c r="P60" s="130"/>
      <c r="Q60" s="130"/>
      <c r="R60" s="177"/>
      <c r="S60" s="177"/>
      <c r="T60" s="181"/>
    </row>
    <row r="61" spans="2:20">
      <c r="B61" s="47">
        <v>9</v>
      </c>
      <c r="C61" s="48"/>
      <c r="D61" s="130"/>
      <c r="E61" s="130"/>
      <c r="F61" s="177"/>
      <c r="G61" s="177"/>
      <c r="H61" s="130"/>
      <c r="I61" s="130"/>
      <c r="J61" s="177"/>
      <c r="K61" s="177"/>
      <c r="L61" s="130"/>
      <c r="M61" s="130"/>
      <c r="N61" s="177"/>
      <c r="O61" s="177"/>
      <c r="P61" s="130"/>
      <c r="Q61" s="130"/>
      <c r="R61" s="177"/>
      <c r="S61" s="177"/>
      <c r="T61" s="181"/>
    </row>
    <row r="62" spans="2:20">
      <c r="B62" s="47">
        <v>10</v>
      </c>
      <c r="C62" s="48"/>
      <c r="D62" s="130"/>
      <c r="E62" s="130"/>
      <c r="F62" s="177"/>
      <c r="G62" s="177"/>
      <c r="H62" s="130"/>
      <c r="I62" s="130"/>
      <c r="J62" s="177"/>
      <c r="K62" s="177"/>
      <c r="L62" s="130"/>
      <c r="M62" s="130"/>
      <c r="N62" s="177"/>
      <c r="O62" s="177"/>
      <c r="P62" s="130"/>
      <c r="Q62" s="130"/>
      <c r="R62" s="177"/>
      <c r="S62" s="177"/>
      <c r="T62" s="181"/>
    </row>
    <row r="63" spans="2:20">
      <c r="B63" s="47">
        <v>11</v>
      </c>
      <c r="C63" s="48"/>
      <c r="D63" s="130"/>
      <c r="E63" s="130"/>
      <c r="F63" s="177"/>
      <c r="G63" s="177"/>
      <c r="H63" s="130"/>
      <c r="I63" s="130"/>
      <c r="J63" s="177"/>
      <c r="K63" s="177"/>
      <c r="L63" s="130"/>
      <c r="M63" s="130"/>
      <c r="N63" s="177"/>
      <c r="O63" s="177"/>
      <c r="P63" s="130"/>
      <c r="Q63" s="130"/>
      <c r="R63" s="177"/>
      <c r="S63" s="177"/>
      <c r="T63" s="181"/>
    </row>
    <row r="64" spans="2:20">
      <c r="B64" s="47">
        <v>12</v>
      </c>
      <c r="C64" s="48"/>
      <c r="D64" s="130"/>
      <c r="E64" s="130"/>
      <c r="F64" s="177"/>
      <c r="G64" s="177"/>
      <c r="H64" s="130"/>
      <c r="I64" s="130"/>
      <c r="J64" s="177"/>
      <c r="K64" s="177"/>
      <c r="L64" s="130"/>
      <c r="M64" s="130"/>
      <c r="N64" s="177"/>
      <c r="O64" s="177"/>
      <c r="P64" s="130"/>
      <c r="Q64" s="130"/>
      <c r="R64" s="177"/>
      <c r="S64" s="177"/>
      <c r="T64" s="181"/>
    </row>
    <row r="65" spans="2:20">
      <c r="B65" s="47">
        <v>13</v>
      </c>
      <c r="C65" s="48"/>
      <c r="D65" s="130"/>
      <c r="E65" s="130"/>
      <c r="F65" s="177"/>
      <c r="G65" s="177"/>
      <c r="H65" s="130"/>
      <c r="I65" s="130"/>
      <c r="J65" s="177"/>
      <c r="K65" s="177"/>
      <c r="L65" s="130"/>
      <c r="M65" s="130"/>
      <c r="N65" s="177"/>
      <c r="O65" s="177"/>
      <c r="P65" s="130"/>
      <c r="Q65" s="130"/>
      <c r="R65" s="177"/>
      <c r="S65" s="177"/>
      <c r="T65" s="181"/>
    </row>
    <row r="66" spans="2:20">
      <c r="B66" s="47">
        <v>14</v>
      </c>
      <c r="C66" s="48"/>
      <c r="D66" s="130"/>
      <c r="E66" s="130"/>
      <c r="F66" s="177"/>
      <c r="G66" s="177"/>
      <c r="H66" s="130"/>
      <c r="I66" s="130"/>
      <c r="J66" s="177"/>
      <c r="K66" s="177"/>
      <c r="L66" s="130"/>
      <c r="M66" s="130"/>
      <c r="N66" s="177"/>
      <c r="O66" s="177"/>
      <c r="P66" s="130"/>
      <c r="Q66" s="130"/>
      <c r="R66" s="177"/>
      <c r="S66" s="177"/>
      <c r="T66" s="181"/>
    </row>
    <row r="67" spans="2:20">
      <c r="B67" s="47">
        <v>15</v>
      </c>
      <c r="C67" s="48"/>
      <c r="D67" s="130"/>
      <c r="E67" s="130"/>
      <c r="F67" s="177"/>
      <c r="G67" s="177"/>
      <c r="H67" s="130"/>
      <c r="I67" s="130"/>
      <c r="J67" s="177"/>
      <c r="K67" s="177"/>
      <c r="L67" s="130"/>
      <c r="M67" s="130"/>
      <c r="N67" s="177"/>
      <c r="O67" s="177"/>
      <c r="P67" s="130"/>
      <c r="Q67" s="130"/>
      <c r="R67" s="177"/>
      <c r="S67" s="177"/>
      <c r="T67" s="181"/>
    </row>
    <row r="68" spans="2:20">
      <c r="B68" s="47">
        <v>16</v>
      </c>
      <c r="C68" s="48"/>
      <c r="D68" s="130"/>
      <c r="E68" s="130"/>
      <c r="F68" s="177"/>
      <c r="G68" s="177"/>
      <c r="H68" s="130"/>
      <c r="I68" s="130"/>
      <c r="J68" s="177"/>
      <c r="K68" s="177"/>
      <c r="L68" s="130"/>
      <c r="M68" s="130"/>
      <c r="N68" s="177"/>
      <c r="O68" s="177"/>
      <c r="P68" s="130"/>
      <c r="Q68" s="130"/>
      <c r="R68" s="177"/>
      <c r="S68" s="177"/>
      <c r="T68" s="181"/>
    </row>
    <row r="69" spans="2:20">
      <c r="B69" s="47">
        <v>17</v>
      </c>
      <c r="C69" s="48"/>
      <c r="D69" s="130"/>
      <c r="E69" s="130"/>
      <c r="F69" s="177"/>
      <c r="G69" s="177"/>
      <c r="H69" s="130"/>
      <c r="I69" s="130"/>
      <c r="J69" s="177"/>
      <c r="K69" s="191"/>
      <c r="L69" s="130"/>
      <c r="M69" s="192"/>
      <c r="N69" s="177"/>
      <c r="O69" s="177"/>
      <c r="P69" s="130"/>
      <c r="Q69" s="130"/>
      <c r="R69" s="177"/>
      <c r="S69" s="177"/>
      <c r="T69" s="181"/>
    </row>
    <row r="70" spans="2:20">
      <c r="B70" s="47">
        <v>18</v>
      </c>
      <c r="C70" s="48"/>
      <c r="D70" s="130"/>
      <c r="E70" s="130"/>
      <c r="F70" s="177"/>
      <c r="G70" s="177"/>
      <c r="H70" s="130"/>
      <c r="I70" s="130"/>
      <c r="J70" s="177"/>
      <c r="K70" s="191"/>
      <c r="L70" s="130"/>
      <c r="M70" s="192"/>
      <c r="N70" s="177"/>
      <c r="O70" s="177"/>
      <c r="P70" s="130"/>
      <c r="Q70" s="130"/>
      <c r="R70" s="177"/>
      <c r="S70" s="177"/>
      <c r="T70" s="181"/>
    </row>
    <row r="71" spans="2:20">
      <c r="B71" s="47">
        <v>19</v>
      </c>
      <c r="C71" s="48"/>
      <c r="D71" s="130"/>
      <c r="E71" s="130"/>
      <c r="F71" s="177"/>
      <c r="G71" s="177"/>
      <c r="H71" s="130"/>
      <c r="I71" s="130"/>
      <c r="J71" s="177"/>
      <c r="K71" s="177"/>
      <c r="L71" s="130"/>
      <c r="M71" s="130"/>
      <c r="N71" s="177"/>
      <c r="O71" s="177"/>
      <c r="P71" s="130"/>
      <c r="Q71" s="130"/>
      <c r="R71" s="177"/>
      <c r="S71" s="177"/>
      <c r="T71" s="181"/>
    </row>
    <row r="72" spans="2:20">
      <c r="B72" s="47">
        <v>20</v>
      </c>
      <c r="C72" s="48"/>
      <c r="D72" s="130"/>
      <c r="E72" s="130"/>
      <c r="F72" s="177"/>
      <c r="G72" s="177"/>
      <c r="H72" s="130"/>
      <c r="I72" s="130"/>
      <c r="J72" s="177"/>
      <c r="K72" s="177"/>
      <c r="L72" s="130"/>
      <c r="M72" s="130"/>
      <c r="N72" s="177"/>
      <c r="O72" s="177"/>
      <c r="P72" s="130"/>
      <c r="Q72" s="130"/>
      <c r="R72" s="177"/>
      <c r="S72" s="177"/>
      <c r="T72" s="181"/>
    </row>
    <row r="73" spans="2:20">
      <c r="B73" s="47">
        <v>21</v>
      </c>
      <c r="C73" s="48"/>
      <c r="D73" s="130"/>
      <c r="E73" s="130"/>
      <c r="F73" s="177"/>
      <c r="G73" s="177"/>
      <c r="H73" s="130"/>
      <c r="I73" s="130"/>
      <c r="J73" s="177"/>
      <c r="K73" s="191"/>
      <c r="L73" s="130"/>
      <c r="M73" s="130"/>
      <c r="N73" s="177"/>
      <c r="O73" s="177"/>
      <c r="P73" s="130"/>
      <c r="Q73" s="130"/>
      <c r="R73" s="177"/>
      <c r="S73" s="177"/>
      <c r="T73" s="181"/>
    </row>
    <row r="74" spans="2:20">
      <c r="B74" s="47">
        <v>22</v>
      </c>
      <c r="C74" s="48"/>
      <c r="D74" s="130"/>
      <c r="E74" s="130"/>
      <c r="F74" s="177"/>
      <c r="G74" s="177"/>
      <c r="H74" s="130"/>
      <c r="I74" s="130"/>
      <c r="J74" s="177"/>
      <c r="K74" s="177"/>
      <c r="L74" s="130"/>
      <c r="M74" s="130"/>
      <c r="N74" s="177"/>
      <c r="O74" s="177"/>
      <c r="P74" s="130"/>
      <c r="Q74" s="130"/>
      <c r="R74" s="177"/>
      <c r="S74" s="177"/>
      <c r="T74" s="181"/>
    </row>
    <row r="75" spans="2:20">
      <c r="B75" s="47">
        <v>23</v>
      </c>
      <c r="C75" s="48"/>
      <c r="D75" s="130"/>
      <c r="E75" s="130"/>
      <c r="F75" s="177"/>
      <c r="G75" s="177"/>
      <c r="H75" s="130"/>
      <c r="I75" s="130"/>
      <c r="J75" s="177"/>
      <c r="K75" s="177"/>
      <c r="L75" s="130"/>
      <c r="M75" s="130"/>
      <c r="N75" s="177"/>
      <c r="O75" s="177"/>
      <c r="P75" s="130"/>
      <c r="Q75" s="130"/>
      <c r="R75" s="177"/>
      <c r="S75" s="177"/>
      <c r="T75" s="181"/>
    </row>
    <row r="76" spans="2:20">
      <c r="B76" s="47">
        <v>7</v>
      </c>
      <c r="C76" s="48"/>
      <c r="D76" s="130"/>
      <c r="E76" s="130"/>
      <c r="F76" s="177"/>
      <c r="G76" s="177"/>
      <c r="H76" s="130"/>
      <c r="I76" s="130"/>
      <c r="J76" s="177"/>
      <c r="K76" s="177"/>
      <c r="L76" s="130"/>
      <c r="M76" s="130"/>
      <c r="N76" s="177"/>
      <c r="O76" s="177"/>
      <c r="P76" s="130"/>
      <c r="Q76" s="130"/>
      <c r="R76" s="177"/>
      <c r="S76" s="177"/>
      <c r="T76" s="181"/>
    </row>
    <row r="77" spans="2:20">
      <c r="B77" s="47"/>
      <c r="C77" s="48"/>
      <c r="D77" s="130"/>
      <c r="E77" s="130"/>
      <c r="F77" s="177"/>
      <c r="G77" s="177"/>
      <c r="H77" s="130"/>
      <c r="I77" s="130"/>
      <c r="J77" s="177"/>
      <c r="K77" s="177"/>
      <c r="L77" s="130"/>
      <c r="M77" s="130"/>
      <c r="N77" s="177"/>
      <c r="O77" s="177"/>
      <c r="P77" s="130"/>
      <c r="Q77" s="130"/>
      <c r="R77" s="177"/>
      <c r="S77" s="177"/>
      <c r="T77" s="181"/>
    </row>
    <row r="78" spans="2:20">
      <c r="B78" s="38" t="s">
        <v>58</v>
      </c>
      <c r="C78" s="48"/>
      <c r="D78" s="130"/>
      <c r="E78" s="130"/>
      <c r="F78" s="177"/>
      <c r="G78" s="177"/>
      <c r="H78" s="130"/>
      <c r="I78" s="130"/>
      <c r="J78" s="177"/>
      <c r="K78" s="177"/>
      <c r="L78" s="130"/>
      <c r="M78" s="130"/>
      <c r="N78" s="177"/>
      <c r="O78" s="177"/>
      <c r="P78" s="130"/>
      <c r="Q78" s="130"/>
      <c r="R78" s="177"/>
      <c r="S78" s="177"/>
      <c r="T78" s="181"/>
    </row>
    <row r="79" spans="2:20">
      <c r="B79" s="47">
        <v>7</v>
      </c>
      <c r="C79" s="48"/>
      <c r="D79" s="130"/>
      <c r="E79" s="130"/>
      <c r="F79" s="177"/>
      <c r="G79" s="177"/>
      <c r="H79" s="130"/>
      <c r="I79" s="130"/>
      <c r="J79" s="177"/>
      <c r="K79" s="177"/>
      <c r="L79" s="130"/>
      <c r="M79" s="130"/>
      <c r="N79" s="177"/>
      <c r="O79" s="177"/>
      <c r="P79" s="130"/>
      <c r="Q79" s="130"/>
      <c r="R79" s="177"/>
      <c r="S79" s="177"/>
      <c r="T79" s="181"/>
    </row>
    <row r="80" spans="2:20">
      <c r="B80" s="47">
        <v>8</v>
      </c>
      <c r="C80" s="48"/>
      <c r="D80" s="130"/>
      <c r="E80" s="130"/>
      <c r="F80" s="177"/>
      <c r="G80" s="177"/>
      <c r="H80" s="130"/>
      <c r="I80" s="130"/>
      <c r="J80" s="177"/>
      <c r="K80" s="177"/>
      <c r="L80" s="130"/>
      <c r="M80" s="130"/>
      <c r="N80" s="177"/>
      <c r="O80" s="177"/>
      <c r="P80" s="130"/>
      <c r="Q80" s="130"/>
      <c r="R80" s="177"/>
      <c r="S80" s="177"/>
      <c r="T80" s="181"/>
    </row>
    <row r="81" spans="2:20">
      <c r="B81" s="47">
        <v>9</v>
      </c>
      <c r="C81" s="48"/>
      <c r="D81" s="130"/>
      <c r="E81" s="130"/>
      <c r="F81" s="177"/>
      <c r="G81" s="177"/>
      <c r="H81" s="130"/>
      <c r="I81" s="130"/>
      <c r="J81" s="177"/>
      <c r="K81" s="177"/>
      <c r="L81" s="130"/>
      <c r="M81" s="130"/>
      <c r="N81" s="177"/>
      <c r="O81" s="177"/>
      <c r="P81" s="130"/>
      <c r="Q81" s="130"/>
      <c r="R81" s="177"/>
      <c r="S81" s="177"/>
      <c r="T81" s="181"/>
    </row>
    <row r="82" spans="2:20">
      <c r="B82" s="47">
        <v>10</v>
      </c>
      <c r="C82" s="48"/>
      <c r="D82" s="130"/>
      <c r="E82" s="130"/>
      <c r="F82" s="177"/>
      <c r="G82" s="177"/>
      <c r="H82" s="130"/>
      <c r="I82" s="130"/>
      <c r="J82" s="177"/>
      <c r="K82" s="177"/>
      <c r="L82" s="130"/>
      <c r="M82" s="130"/>
      <c r="N82" s="177"/>
      <c r="O82" s="177"/>
      <c r="P82" s="130"/>
      <c r="Q82" s="130"/>
      <c r="R82" s="177"/>
      <c r="S82" s="177"/>
      <c r="T82" s="181"/>
    </row>
    <row r="83" spans="2:20">
      <c r="B83" s="47">
        <v>11</v>
      </c>
      <c r="C83" s="48"/>
      <c r="D83" s="130"/>
      <c r="E83" s="130"/>
      <c r="F83" s="177"/>
      <c r="G83" s="177"/>
      <c r="H83" s="130"/>
      <c r="I83" s="130"/>
      <c r="J83" s="177"/>
      <c r="K83" s="177"/>
      <c r="L83" s="130"/>
      <c r="M83" s="130"/>
      <c r="N83" s="177"/>
      <c r="O83" s="177"/>
      <c r="P83" s="130"/>
      <c r="Q83" s="130"/>
      <c r="R83" s="177"/>
      <c r="S83" s="177"/>
      <c r="T83" s="181"/>
    </row>
    <row r="84" spans="2:20">
      <c r="B84" s="47">
        <v>12</v>
      </c>
      <c r="C84" s="48"/>
      <c r="D84" s="130"/>
      <c r="E84" s="130"/>
      <c r="F84" s="177"/>
      <c r="G84" s="177"/>
      <c r="H84" s="130"/>
      <c r="I84" s="130"/>
      <c r="J84" s="177"/>
      <c r="K84" s="177"/>
      <c r="L84" s="130"/>
      <c r="M84" s="130"/>
      <c r="N84" s="177"/>
      <c r="O84" s="177"/>
      <c r="P84" s="130"/>
      <c r="Q84" s="130"/>
      <c r="R84" s="177"/>
      <c r="S84" s="177"/>
      <c r="T84" s="181"/>
    </row>
    <row r="85" spans="2:20">
      <c r="B85" s="47">
        <v>13</v>
      </c>
      <c r="C85" s="48"/>
      <c r="D85" s="130"/>
      <c r="E85" s="130"/>
      <c r="F85" s="177"/>
      <c r="G85" s="177"/>
      <c r="H85" s="130"/>
      <c r="I85" s="130"/>
      <c r="J85" s="177"/>
      <c r="K85" s="177"/>
      <c r="L85" s="130"/>
      <c r="M85" s="130"/>
      <c r="N85" s="177"/>
      <c r="O85" s="177"/>
      <c r="P85" s="130"/>
      <c r="Q85" s="130"/>
      <c r="R85" s="177"/>
      <c r="S85" s="177"/>
      <c r="T85" s="181"/>
    </row>
    <row r="86" spans="2:20">
      <c r="B86" s="47">
        <v>14</v>
      </c>
      <c r="C86" s="48"/>
      <c r="D86" s="130"/>
      <c r="E86" s="130"/>
      <c r="F86" s="177"/>
      <c r="G86" s="177"/>
      <c r="H86" s="130"/>
      <c r="I86" s="130"/>
      <c r="J86" s="177"/>
      <c r="K86" s="177"/>
      <c r="L86" s="130"/>
      <c r="M86" s="130"/>
      <c r="N86" s="177"/>
      <c r="O86" s="177"/>
      <c r="P86" s="130"/>
      <c r="Q86" s="130"/>
      <c r="R86" s="177"/>
      <c r="S86" s="177"/>
      <c r="T86" s="181"/>
    </row>
    <row r="87" spans="2:20">
      <c r="B87" s="47">
        <v>15</v>
      </c>
      <c r="C87" s="48"/>
      <c r="D87" s="130"/>
      <c r="E87" s="130"/>
      <c r="F87" s="177"/>
      <c r="G87" s="177"/>
      <c r="H87" s="130"/>
      <c r="I87" s="130"/>
      <c r="J87" s="177"/>
      <c r="K87" s="177"/>
      <c r="L87" s="130"/>
      <c r="M87" s="130"/>
      <c r="N87" s="177"/>
      <c r="O87" s="177"/>
      <c r="P87" s="130"/>
      <c r="Q87" s="130"/>
      <c r="R87" s="177"/>
      <c r="S87" s="177"/>
      <c r="T87" s="181"/>
    </row>
    <row r="88" spans="2:20">
      <c r="B88" s="47">
        <v>16</v>
      </c>
      <c r="C88" s="48"/>
      <c r="D88" s="130"/>
      <c r="E88" s="130"/>
      <c r="F88" s="177"/>
      <c r="G88" s="177"/>
      <c r="H88" s="130"/>
      <c r="I88" s="130"/>
      <c r="J88" s="177"/>
      <c r="K88" s="177"/>
      <c r="L88" s="130"/>
      <c r="M88" s="130"/>
      <c r="N88" s="177"/>
      <c r="O88" s="177"/>
      <c r="P88" s="130"/>
      <c r="Q88" s="130"/>
      <c r="R88" s="177"/>
      <c r="S88" s="177"/>
      <c r="T88" s="181"/>
    </row>
    <row r="89" spans="2:20">
      <c r="B89" s="47">
        <v>17</v>
      </c>
      <c r="C89" s="48"/>
      <c r="D89" s="130"/>
      <c r="E89" s="130"/>
      <c r="F89" s="177"/>
      <c r="G89" s="177"/>
      <c r="H89" s="130"/>
      <c r="I89" s="130"/>
      <c r="J89" s="177"/>
      <c r="K89" s="177"/>
      <c r="L89" s="130"/>
      <c r="M89" s="130"/>
      <c r="N89" s="177"/>
      <c r="O89" s="177"/>
      <c r="P89" s="130"/>
      <c r="Q89" s="130"/>
      <c r="R89" s="177"/>
      <c r="S89" s="177"/>
      <c r="T89" s="181"/>
    </row>
    <row r="90" spans="2:20">
      <c r="B90" s="47">
        <v>18</v>
      </c>
      <c r="C90" s="48"/>
      <c r="D90" s="130"/>
      <c r="E90" s="130"/>
      <c r="F90" s="177"/>
      <c r="G90" s="177"/>
      <c r="H90" s="130"/>
      <c r="I90" s="130"/>
      <c r="J90" s="177"/>
      <c r="K90" s="177"/>
      <c r="L90" s="130"/>
      <c r="M90" s="130"/>
      <c r="N90" s="177"/>
      <c r="O90" s="177"/>
      <c r="P90" s="130"/>
      <c r="Q90" s="130"/>
      <c r="R90" s="177"/>
      <c r="S90" s="177"/>
      <c r="T90" s="181"/>
    </row>
    <row r="91" spans="2:20">
      <c r="B91" s="47">
        <v>19</v>
      </c>
      <c r="C91" s="48"/>
      <c r="D91" s="130"/>
      <c r="E91" s="130"/>
      <c r="F91" s="177"/>
      <c r="G91" s="177"/>
      <c r="H91" s="130"/>
      <c r="I91" s="130"/>
      <c r="J91" s="177"/>
      <c r="K91" s="177"/>
      <c r="L91" s="130"/>
      <c r="M91" s="130"/>
      <c r="N91" s="177"/>
      <c r="O91" s="177"/>
      <c r="P91" s="130"/>
      <c r="Q91" s="130"/>
      <c r="R91" s="177"/>
      <c r="S91" s="177"/>
      <c r="T91" s="181"/>
    </row>
    <row r="92" spans="2:20">
      <c r="B92" s="47">
        <v>20</v>
      </c>
      <c r="C92" s="48"/>
      <c r="D92" s="130"/>
      <c r="E92" s="130"/>
      <c r="F92" s="177"/>
      <c r="G92" s="177"/>
      <c r="H92" s="130"/>
      <c r="I92" s="130"/>
      <c r="J92" s="177"/>
      <c r="K92" s="177"/>
      <c r="L92" s="130"/>
      <c r="M92" s="130"/>
      <c r="N92" s="177"/>
      <c r="O92" s="177"/>
      <c r="P92" s="130"/>
      <c r="Q92" s="130"/>
      <c r="R92" s="177"/>
      <c r="S92" s="177"/>
      <c r="T92" s="181"/>
    </row>
    <row r="93" spans="2:20">
      <c r="B93" s="47">
        <v>21</v>
      </c>
      <c r="C93" s="48"/>
      <c r="D93" s="130"/>
      <c r="E93" s="130"/>
      <c r="F93" s="177"/>
      <c r="G93" s="177"/>
      <c r="H93" s="130"/>
      <c r="I93" s="130"/>
      <c r="J93" s="177"/>
      <c r="K93" s="177"/>
      <c r="L93" s="130"/>
      <c r="M93" s="130"/>
      <c r="N93" s="177"/>
      <c r="O93" s="177"/>
      <c r="P93" s="130"/>
      <c r="Q93" s="130"/>
      <c r="R93" s="177"/>
      <c r="S93" s="177"/>
      <c r="T93" s="181"/>
    </row>
    <row r="94" spans="2:20">
      <c r="B94" s="47">
        <v>22</v>
      </c>
      <c r="C94" s="48"/>
      <c r="D94" s="130"/>
      <c r="E94" s="130"/>
      <c r="F94" s="177"/>
      <c r="G94" s="177"/>
      <c r="H94" s="130"/>
      <c r="I94" s="130"/>
      <c r="J94" s="177"/>
      <c r="K94" s="177"/>
      <c r="L94" s="130"/>
      <c r="M94" s="130"/>
      <c r="N94" s="177"/>
      <c r="O94" s="177"/>
      <c r="P94" s="130"/>
      <c r="Q94" s="130"/>
      <c r="R94" s="177"/>
      <c r="S94" s="177"/>
      <c r="T94" s="181"/>
    </row>
    <row r="95" spans="2:20">
      <c r="B95" s="47">
        <v>23</v>
      </c>
      <c r="C95" s="48"/>
      <c r="D95" s="130"/>
      <c r="E95" s="130"/>
      <c r="F95" s="177"/>
      <c r="G95" s="177"/>
      <c r="H95" s="130"/>
      <c r="I95" s="130"/>
      <c r="J95" s="177"/>
      <c r="K95" s="177"/>
      <c r="L95" s="130"/>
      <c r="M95" s="130"/>
      <c r="N95" s="177"/>
      <c r="O95" s="177"/>
      <c r="P95" s="130"/>
      <c r="Q95" s="130"/>
      <c r="R95" s="177"/>
      <c r="S95" s="177"/>
      <c r="T95" s="181"/>
    </row>
    <row r="96" spans="2:20">
      <c r="B96" s="47">
        <v>7</v>
      </c>
      <c r="C96" s="48"/>
      <c r="D96" s="130"/>
      <c r="E96" s="130"/>
      <c r="F96" s="177"/>
      <c r="G96" s="177"/>
      <c r="H96" s="130"/>
      <c r="I96" s="130"/>
      <c r="J96" s="177"/>
      <c r="K96" s="177"/>
      <c r="L96" s="130"/>
      <c r="M96" s="130"/>
      <c r="N96" s="177"/>
      <c r="O96" s="177"/>
      <c r="P96" s="130"/>
      <c r="Q96" s="130"/>
      <c r="R96" s="177"/>
      <c r="S96" s="177"/>
      <c r="T96" s="181"/>
    </row>
    <row r="97" spans="2:20">
      <c r="B97" s="47"/>
      <c r="C97" s="48"/>
      <c r="D97" s="130"/>
      <c r="E97" s="130"/>
      <c r="F97" s="177"/>
      <c r="G97" s="177"/>
      <c r="H97" s="130"/>
      <c r="I97" s="130"/>
      <c r="J97" s="177"/>
      <c r="K97" s="177"/>
      <c r="L97" s="130"/>
      <c r="M97" s="130"/>
      <c r="N97" s="177"/>
      <c r="O97" s="177"/>
      <c r="P97" s="130"/>
      <c r="Q97" s="130"/>
      <c r="R97" s="177"/>
      <c r="S97" s="177"/>
      <c r="T97" s="181"/>
    </row>
    <row r="98" spans="2:20">
      <c r="B98" s="38" t="s">
        <v>59</v>
      </c>
      <c r="C98" s="48"/>
      <c r="D98" s="130"/>
      <c r="E98" s="130"/>
      <c r="F98" s="177"/>
      <c r="G98" s="177"/>
      <c r="H98" s="130"/>
      <c r="I98" s="130"/>
      <c r="J98" s="177"/>
      <c r="K98" s="177"/>
      <c r="L98" s="130"/>
      <c r="M98" s="130"/>
      <c r="N98" s="177"/>
      <c r="O98" s="177"/>
      <c r="P98" s="130"/>
      <c r="Q98" s="130"/>
      <c r="R98" s="177"/>
      <c r="S98" s="177"/>
      <c r="T98" s="181"/>
    </row>
    <row r="99" spans="2:20">
      <c r="B99" s="47">
        <v>7</v>
      </c>
      <c r="C99" s="48"/>
      <c r="D99" s="130"/>
      <c r="E99" s="130"/>
      <c r="F99" s="177"/>
      <c r="G99" s="177"/>
      <c r="H99" s="130"/>
      <c r="I99" s="130"/>
      <c r="J99" s="177"/>
      <c r="K99" s="177"/>
      <c r="L99" s="130"/>
      <c r="M99" s="130"/>
      <c r="N99" s="177"/>
      <c r="O99" s="177"/>
      <c r="P99" s="130"/>
      <c r="Q99" s="130"/>
      <c r="R99" s="177"/>
      <c r="S99" s="177"/>
      <c r="T99" s="181"/>
    </row>
    <row r="100" spans="2:20">
      <c r="B100" s="47">
        <v>8</v>
      </c>
      <c r="C100" s="48"/>
      <c r="D100" s="130"/>
      <c r="E100" s="130"/>
      <c r="F100" s="177"/>
      <c r="G100" s="177"/>
      <c r="H100" s="130"/>
      <c r="I100" s="130"/>
      <c r="J100" s="177"/>
      <c r="K100" s="177"/>
      <c r="L100" s="130"/>
      <c r="M100" s="130"/>
      <c r="N100" s="177"/>
      <c r="O100" s="177"/>
      <c r="P100" s="130"/>
      <c r="Q100" s="130"/>
      <c r="R100" s="177"/>
      <c r="S100" s="177"/>
      <c r="T100" s="181"/>
    </row>
    <row r="101" spans="2:20">
      <c r="B101" s="47">
        <v>9</v>
      </c>
      <c r="C101" s="48"/>
      <c r="D101" s="130"/>
      <c r="E101" s="130"/>
      <c r="F101" s="177"/>
      <c r="G101" s="177"/>
      <c r="H101" s="130"/>
      <c r="I101" s="130"/>
      <c r="J101" s="177"/>
      <c r="K101" s="177"/>
      <c r="L101" s="130"/>
      <c r="M101" s="130"/>
      <c r="N101" s="177"/>
      <c r="O101" s="177"/>
      <c r="P101" s="130"/>
      <c r="Q101" s="130"/>
      <c r="R101" s="177"/>
      <c r="S101" s="177"/>
      <c r="T101" s="181"/>
    </row>
    <row r="102" spans="2:20">
      <c r="B102" s="47">
        <v>10</v>
      </c>
      <c r="C102" s="48"/>
      <c r="D102" s="130"/>
      <c r="E102" s="130"/>
      <c r="F102" s="177"/>
      <c r="G102" s="177"/>
      <c r="H102" s="130"/>
      <c r="I102" s="130"/>
      <c r="J102" s="177"/>
      <c r="K102" s="177"/>
      <c r="L102" s="130"/>
      <c r="M102" s="130"/>
      <c r="N102" s="177"/>
      <c r="O102" s="177"/>
      <c r="P102" s="130"/>
      <c r="Q102" s="130"/>
      <c r="R102" s="177"/>
      <c r="S102" s="177"/>
      <c r="T102" s="181"/>
    </row>
    <row r="103" spans="2:20">
      <c r="B103" s="47">
        <v>11</v>
      </c>
      <c r="C103" s="48"/>
      <c r="D103" s="130"/>
      <c r="E103" s="130"/>
      <c r="F103" s="177"/>
      <c r="G103" s="177"/>
      <c r="H103" s="130"/>
      <c r="I103" s="130"/>
      <c r="J103" s="177"/>
      <c r="K103" s="177"/>
      <c r="L103" s="130"/>
      <c r="M103" s="130"/>
      <c r="N103" s="177"/>
      <c r="O103" s="177"/>
      <c r="P103" s="130"/>
      <c r="Q103" s="130"/>
      <c r="R103" s="177"/>
      <c r="S103" s="177"/>
      <c r="T103" s="181"/>
    </row>
    <row r="104" spans="2:20">
      <c r="B104" s="47">
        <v>12</v>
      </c>
      <c r="C104" s="48"/>
      <c r="D104" s="130"/>
      <c r="E104" s="130"/>
      <c r="F104" s="177"/>
      <c r="G104" s="177"/>
      <c r="H104" s="130"/>
      <c r="I104" s="130"/>
      <c r="J104" s="177"/>
      <c r="K104" s="177"/>
      <c r="L104" s="130"/>
      <c r="M104" s="130"/>
      <c r="N104" s="177"/>
      <c r="O104" s="177"/>
      <c r="P104" s="130"/>
      <c r="Q104" s="130"/>
      <c r="R104" s="177"/>
      <c r="S104" s="177"/>
      <c r="T104" s="181"/>
    </row>
    <row r="105" spans="2:20">
      <c r="B105" s="47">
        <v>13</v>
      </c>
      <c r="C105" s="48"/>
      <c r="D105" s="130"/>
      <c r="E105" s="130"/>
      <c r="F105" s="177"/>
      <c r="G105" s="177"/>
      <c r="H105" s="130"/>
      <c r="I105" s="130"/>
      <c r="J105" s="177"/>
      <c r="K105" s="177"/>
      <c r="L105" s="130"/>
      <c r="M105" s="130"/>
      <c r="N105" s="177"/>
      <c r="O105" s="177"/>
      <c r="P105" s="130"/>
      <c r="Q105" s="130"/>
      <c r="R105" s="177"/>
      <c r="S105" s="177"/>
      <c r="T105" s="181"/>
    </row>
    <row r="106" spans="2:20">
      <c r="B106" s="47">
        <v>14</v>
      </c>
      <c r="C106" s="48"/>
      <c r="D106" s="130"/>
      <c r="E106" s="130"/>
      <c r="F106" s="177"/>
      <c r="G106" s="177"/>
      <c r="H106" s="130"/>
      <c r="I106" s="130"/>
      <c r="J106" s="177"/>
      <c r="K106" s="177"/>
      <c r="L106" s="130"/>
      <c r="M106" s="130"/>
      <c r="N106" s="177"/>
      <c r="O106" s="177"/>
      <c r="P106" s="130"/>
      <c r="Q106" s="130"/>
      <c r="R106" s="177"/>
      <c r="S106" s="177"/>
      <c r="T106" s="181"/>
    </row>
    <row r="107" spans="2:20">
      <c r="B107" s="47">
        <v>15</v>
      </c>
      <c r="C107" s="48"/>
      <c r="D107" s="130"/>
      <c r="E107" s="130"/>
      <c r="F107" s="177"/>
      <c r="G107" s="177"/>
      <c r="H107" s="130"/>
      <c r="I107" s="130"/>
      <c r="J107" s="177"/>
      <c r="K107" s="177"/>
      <c r="L107" s="130"/>
      <c r="M107" s="130"/>
      <c r="N107" s="177"/>
      <c r="O107" s="177"/>
      <c r="P107" s="130"/>
      <c r="Q107" s="130"/>
      <c r="R107" s="177"/>
      <c r="S107" s="177"/>
      <c r="T107" s="181"/>
    </row>
    <row r="108" spans="2:20">
      <c r="B108" s="47">
        <v>16</v>
      </c>
      <c r="C108" s="48"/>
      <c r="D108" s="130"/>
      <c r="E108" s="130"/>
      <c r="F108" s="177"/>
      <c r="G108" s="177"/>
      <c r="H108" s="130"/>
      <c r="I108" s="130"/>
      <c r="J108" s="177"/>
      <c r="K108" s="177"/>
      <c r="L108" s="130"/>
      <c r="M108" s="130"/>
      <c r="N108" s="177"/>
      <c r="O108" s="177"/>
      <c r="P108" s="130"/>
      <c r="Q108" s="130"/>
      <c r="R108" s="177"/>
      <c r="S108" s="177"/>
      <c r="T108" s="181"/>
    </row>
    <row r="109" spans="2:20">
      <c r="B109" s="47">
        <v>17</v>
      </c>
      <c r="C109" s="48"/>
      <c r="D109" s="130"/>
      <c r="E109" s="130"/>
      <c r="F109" s="177"/>
      <c r="G109" s="177"/>
      <c r="H109" s="130"/>
      <c r="I109" s="130"/>
      <c r="J109" s="177"/>
      <c r="K109" s="177"/>
      <c r="L109" s="130"/>
      <c r="M109" s="130"/>
      <c r="N109" s="177"/>
      <c r="O109" s="177"/>
      <c r="P109" s="130"/>
      <c r="Q109" s="130"/>
      <c r="R109" s="177"/>
      <c r="S109" s="177"/>
      <c r="T109" s="181"/>
    </row>
    <row r="110" spans="2:20">
      <c r="B110" s="47">
        <v>18</v>
      </c>
      <c r="C110" s="48"/>
      <c r="D110" s="130"/>
      <c r="E110" s="130"/>
      <c r="F110" s="177"/>
      <c r="G110" s="177"/>
      <c r="H110" s="130"/>
      <c r="I110" s="130"/>
      <c r="J110" s="177"/>
      <c r="K110" s="177"/>
      <c r="L110" s="130"/>
      <c r="M110" s="130"/>
      <c r="N110" s="177"/>
      <c r="O110" s="177"/>
      <c r="P110" s="130"/>
      <c r="Q110" s="130"/>
      <c r="R110" s="177"/>
      <c r="S110" s="177"/>
      <c r="T110" s="181"/>
    </row>
    <row r="111" spans="2:20">
      <c r="B111" s="47">
        <v>19</v>
      </c>
      <c r="C111" s="48"/>
      <c r="D111" s="130"/>
      <c r="E111" s="130"/>
      <c r="F111" s="177"/>
      <c r="G111" s="177"/>
      <c r="H111" s="130"/>
      <c r="I111" s="130"/>
      <c r="J111" s="177"/>
      <c r="K111" s="177"/>
      <c r="L111" s="130"/>
      <c r="M111" s="130"/>
      <c r="N111" s="177"/>
      <c r="O111" s="177"/>
      <c r="P111" s="130"/>
      <c r="Q111" s="130"/>
      <c r="R111" s="177"/>
      <c r="S111" s="177"/>
      <c r="T111" s="181"/>
    </row>
    <row r="112" spans="2:20">
      <c r="B112" s="47">
        <v>20</v>
      </c>
      <c r="C112" s="48"/>
      <c r="D112" s="130"/>
      <c r="E112" s="130"/>
      <c r="F112" s="177"/>
      <c r="G112" s="177"/>
      <c r="H112" s="130"/>
      <c r="I112" s="130"/>
      <c r="J112" s="177"/>
      <c r="K112" s="177"/>
      <c r="L112" s="130"/>
      <c r="M112" s="130"/>
      <c r="N112" s="177"/>
      <c r="O112" s="177"/>
      <c r="P112" s="130"/>
      <c r="Q112" s="130"/>
      <c r="R112" s="177"/>
      <c r="S112" s="177"/>
      <c r="T112" s="181"/>
    </row>
    <row r="113" spans="2:20">
      <c r="B113" s="47">
        <v>21</v>
      </c>
      <c r="C113" s="48"/>
      <c r="D113" s="130"/>
      <c r="E113" s="130"/>
      <c r="F113" s="177"/>
      <c r="G113" s="177"/>
      <c r="H113" s="130"/>
      <c r="I113" s="130"/>
      <c r="J113" s="177"/>
      <c r="K113" s="177"/>
      <c r="L113" s="130"/>
      <c r="M113" s="130"/>
      <c r="N113" s="177"/>
      <c r="O113" s="177"/>
      <c r="P113" s="130"/>
      <c r="Q113" s="130"/>
      <c r="R113" s="177"/>
      <c r="S113" s="177"/>
      <c r="T113" s="181"/>
    </row>
    <row r="114" spans="2:20">
      <c r="B114" s="47">
        <v>22</v>
      </c>
      <c r="C114" s="48"/>
      <c r="D114" s="130"/>
      <c r="E114" s="130"/>
      <c r="F114" s="177"/>
      <c r="G114" s="177"/>
      <c r="H114" s="130"/>
      <c r="I114" s="130"/>
      <c r="J114" s="177"/>
      <c r="K114" s="177"/>
      <c r="L114" s="130"/>
      <c r="M114" s="130"/>
      <c r="N114" s="177"/>
      <c r="O114" s="177"/>
      <c r="P114" s="130"/>
      <c r="Q114" s="130"/>
      <c r="R114" s="177"/>
      <c r="S114" s="177"/>
      <c r="T114" s="181"/>
    </row>
    <row r="115" spans="2:20">
      <c r="B115" s="47">
        <v>23</v>
      </c>
      <c r="C115" s="48"/>
      <c r="D115" s="130"/>
      <c r="E115" s="130"/>
      <c r="F115" s="177"/>
      <c r="G115" s="177"/>
      <c r="H115" s="130"/>
      <c r="I115" s="130"/>
      <c r="J115" s="177"/>
      <c r="K115" s="177"/>
      <c r="L115" s="130"/>
      <c r="M115" s="130"/>
      <c r="N115" s="177"/>
      <c r="O115" s="177"/>
      <c r="P115" s="130"/>
      <c r="Q115" s="130"/>
      <c r="R115" s="177"/>
      <c r="S115" s="177"/>
      <c r="T115" s="181"/>
    </row>
    <row r="116" spans="2:20">
      <c r="B116" s="47">
        <v>7</v>
      </c>
      <c r="C116" s="48"/>
      <c r="D116" s="130"/>
      <c r="E116" s="130"/>
      <c r="F116" s="177"/>
      <c r="G116" s="177"/>
      <c r="H116" s="130"/>
      <c r="I116" s="130"/>
      <c r="J116" s="177"/>
      <c r="K116" s="177"/>
      <c r="L116" s="130"/>
      <c r="M116" s="130"/>
      <c r="N116" s="177"/>
      <c r="O116" s="177"/>
      <c r="P116" s="130"/>
      <c r="Q116" s="130"/>
      <c r="R116" s="177"/>
      <c r="S116" s="177"/>
      <c r="T116" s="181"/>
    </row>
    <row r="117" spans="2:20">
      <c r="B117" s="47"/>
      <c r="C117" s="48"/>
      <c r="D117" s="130"/>
      <c r="E117" s="130"/>
      <c r="F117" s="177"/>
      <c r="G117" s="177"/>
      <c r="H117" s="130"/>
      <c r="I117" s="130"/>
      <c r="J117" s="177"/>
      <c r="K117" s="177"/>
      <c r="L117" s="130"/>
      <c r="M117" s="130"/>
      <c r="N117" s="177"/>
      <c r="O117" s="177"/>
      <c r="P117" s="130"/>
      <c r="Q117" s="130"/>
      <c r="R117" s="177"/>
      <c r="S117" s="177"/>
      <c r="T117" s="181"/>
    </row>
    <row r="118" spans="2:20">
      <c r="B118" s="38" t="s">
        <v>60</v>
      </c>
      <c r="C118" s="48"/>
      <c r="D118" s="130"/>
      <c r="E118" s="130"/>
      <c r="F118" s="177"/>
      <c r="G118" s="177"/>
      <c r="H118" s="130"/>
      <c r="I118" s="130"/>
      <c r="J118" s="177"/>
      <c r="K118" s="177"/>
      <c r="L118" s="130"/>
      <c r="M118" s="130"/>
      <c r="N118" s="177"/>
      <c r="O118" s="177"/>
      <c r="P118" s="130"/>
      <c r="Q118" s="130"/>
      <c r="R118" s="177"/>
      <c r="S118" s="177"/>
      <c r="T118" s="181"/>
    </row>
    <row r="119" spans="2:20">
      <c r="B119" s="47">
        <v>7</v>
      </c>
      <c r="C119" s="48"/>
      <c r="D119" s="130"/>
      <c r="E119" s="130"/>
      <c r="F119" s="177"/>
      <c r="G119" s="177"/>
      <c r="H119" s="130"/>
      <c r="I119" s="130"/>
      <c r="J119" s="177"/>
      <c r="K119" s="177"/>
      <c r="L119" s="130"/>
      <c r="M119" s="130"/>
      <c r="N119" s="177"/>
      <c r="O119" s="177"/>
      <c r="P119" s="130"/>
      <c r="Q119" s="130"/>
      <c r="R119" s="177"/>
      <c r="S119" s="177"/>
      <c r="T119" s="181"/>
    </row>
    <row r="120" spans="2:20">
      <c r="B120" s="47">
        <v>8</v>
      </c>
      <c r="C120" s="48"/>
      <c r="D120" s="130"/>
      <c r="E120" s="130"/>
      <c r="F120" s="177"/>
      <c r="G120" s="177"/>
      <c r="H120" s="130"/>
      <c r="I120" s="130"/>
      <c r="J120" s="177"/>
      <c r="K120" s="177"/>
      <c r="L120" s="130"/>
      <c r="M120" s="130"/>
      <c r="N120" s="177"/>
      <c r="O120" s="177"/>
      <c r="P120" s="130"/>
      <c r="Q120" s="130"/>
      <c r="R120" s="177"/>
      <c r="S120" s="177"/>
      <c r="T120" s="181"/>
    </row>
    <row r="121" spans="2:20">
      <c r="B121" s="47">
        <v>9</v>
      </c>
      <c r="C121" s="48"/>
      <c r="D121" s="130"/>
      <c r="E121" s="130"/>
      <c r="F121" s="177"/>
      <c r="G121" s="177"/>
      <c r="H121" s="130"/>
      <c r="I121" s="130"/>
      <c r="J121" s="177"/>
      <c r="K121" s="177"/>
      <c r="L121" s="130"/>
      <c r="M121" s="130"/>
      <c r="N121" s="177"/>
      <c r="O121" s="177"/>
      <c r="P121" s="130"/>
      <c r="Q121" s="130"/>
      <c r="R121" s="177"/>
      <c r="S121" s="177"/>
      <c r="T121" s="181"/>
    </row>
    <row r="122" spans="2:20">
      <c r="B122" s="47">
        <v>10</v>
      </c>
      <c r="C122" s="48"/>
      <c r="D122" s="130"/>
      <c r="E122" s="130"/>
      <c r="F122" s="177"/>
      <c r="G122" s="177"/>
      <c r="H122" s="130"/>
      <c r="I122" s="130"/>
      <c r="J122" s="177"/>
      <c r="K122" s="177"/>
      <c r="L122" s="130"/>
      <c r="M122" s="130"/>
      <c r="N122" s="177"/>
      <c r="O122" s="177"/>
      <c r="P122" s="130"/>
      <c r="Q122" s="130"/>
      <c r="R122" s="177"/>
      <c r="S122" s="177"/>
      <c r="T122" s="181"/>
    </row>
    <row r="123" spans="2:20">
      <c r="B123" s="47">
        <v>11</v>
      </c>
      <c r="C123" s="48"/>
      <c r="D123" s="130"/>
      <c r="E123" s="130"/>
      <c r="F123" s="177"/>
      <c r="G123" s="177"/>
      <c r="H123" s="130"/>
      <c r="I123" s="130"/>
      <c r="J123" s="177"/>
      <c r="K123" s="177"/>
      <c r="L123" s="130"/>
      <c r="M123" s="130"/>
      <c r="N123" s="177"/>
      <c r="O123" s="177"/>
      <c r="P123" s="130"/>
      <c r="Q123" s="130"/>
      <c r="R123" s="177"/>
      <c r="S123" s="177"/>
      <c r="T123" s="181"/>
    </row>
    <row r="124" spans="2:20">
      <c r="B124" s="47">
        <v>12</v>
      </c>
      <c r="C124" s="48"/>
      <c r="D124" s="130"/>
      <c r="E124" s="130"/>
      <c r="F124" s="177"/>
      <c r="G124" s="177"/>
      <c r="H124" s="130"/>
      <c r="I124" s="130"/>
      <c r="J124" s="177"/>
      <c r="K124" s="177"/>
      <c r="L124" s="130"/>
      <c r="M124" s="130"/>
      <c r="N124" s="177"/>
      <c r="O124" s="177"/>
      <c r="P124" s="130"/>
      <c r="Q124" s="130"/>
      <c r="R124" s="177"/>
      <c r="S124" s="177"/>
      <c r="T124" s="181"/>
    </row>
    <row r="125" spans="2:20">
      <c r="B125" s="47">
        <v>13</v>
      </c>
      <c r="C125" s="48"/>
      <c r="D125" s="130"/>
      <c r="E125" s="130"/>
      <c r="F125" s="177"/>
      <c r="G125" s="177"/>
      <c r="H125" s="130"/>
      <c r="I125" s="130"/>
      <c r="J125" s="177"/>
      <c r="K125" s="177"/>
      <c r="L125" s="130"/>
      <c r="M125" s="130"/>
      <c r="N125" s="177"/>
      <c r="O125" s="177"/>
      <c r="P125" s="130"/>
      <c r="Q125" s="130"/>
      <c r="R125" s="177"/>
      <c r="S125" s="177"/>
      <c r="T125" s="181"/>
    </row>
    <row r="126" spans="2:20">
      <c r="B126" s="47">
        <v>14</v>
      </c>
      <c r="C126" s="48"/>
      <c r="D126" s="130"/>
      <c r="E126" s="130"/>
      <c r="F126" s="177"/>
      <c r="G126" s="177"/>
      <c r="H126" s="130"/>
      <c r="I126" s="130"/>
      <c r="J126" s="177"/>
      <c r="K126" s="177"/>
      <c r="L126" s="130"/>
      <c r="M126" s="130"/>
      <c r="N126" s="177"/>
      <c r="O126" s="177"/>
      <c r="P126" s="130"/>
      <c r="Q126" s="130"/>
      <c r="R126" s="177"/>
      <c r="S126" s="177"/>
      <c r="T126" s="181"/>
    </row>
    <row r="127" spans="2:20">
      <c r="B127" s="47">
        <v>15</v>
      </c>
      <c r="C127" s="48"/>
      <c r="D127" s="130"/>
      <c r="E127" s="130"/>
      <c r="F127" s="177"/>
      <c r="G127" s="177"/>
      <c r="H127" s="130"/>
      <c r="I127" s="130"/>
      <c r="J127" s="177"/>
      <c r="K127" s="177"/>
      <c r="L127" s="130"/>
      <c r="M127" s="130"/>
      <c r="N127" s="177"/>
      <c r="O127" s="177"/>
      <c r="P127" s="130"/>
      <c r="Q127" s="130"/>
      <c r="R127" s="177"/>
      <c r="S127" s="177"/>
      <c r="T127" s="181"/>
    </row>
    <row r="128" spans="2:20">
      <c r="B128" s="47">
        <v>16</v>
      </c>
      <c r="C128" s="48"/>
      <c r="D128" s="130"/>
      <c r="E128" s="130"/>
      <c r="F128" s="177"/>
      <c r="G128" s="177"/>
      <c r="H128" s="130"/>
      <c r="I128" s="130"/>
      <c r="J128" s="177"/>
      <c r="K128" s="177"/>
      <c r="L128" s="130"/>
      <c r="M128" s="130"/>
      <c r="N128" s="177"/>
      <c r="O128" s="177"/>
      <c r="P128" s="130"/>
      <c r="Q128" s="130"/>
      <c r="R128" s="177"/>
      <c r="S128" s="177"/>
      <c r="T128" s="181"/>
    </row>
    <row r="129" spans="2:20">
      <c r="B129" s="47">
        <v>17</v>
      </c>
      <c r="C129" s="48"/>
      <c r="D129" s="130"/>
      <c r="E129" s="130"/>
      <c r="F129" s="177"/>
      <c r="G129" s="177"/>
      <c r="H129" s="130"/>
      <c r="I129" s="130"/>
      <c r="J129" s="177"/>
      <c r="K129" s="177"/>
      <c r="L129" s="130"/>
      <c r="M129" s="130"/>
      <c r="N129" s="177"/>
      <c r="O129" s="177"/>
      <c r="P129" s="130"/>
      <c r="Q129" s="130"/>
      <c r="R129" s="177"/>
      <c r="S129" s="177"/>
      <c r="T129" s="181"/>
    </row>
    <row r="130" spans="2:20">
      <c r="B130" s="47">
        <v>18</v>
      </c>
      <c r="C130" s="48"/>
      <c r="D130" s="130"/>
      <c r="E130" s="130"/>
      <c r="F130" s="177"/>
      <c r="G130" s="177"/>
      <c r="H130" s="130"/>
      <c r="I130" s="130"/>
      <c r="J130" s="177"/>
      <c r="K130" s="177"/>
      <c r="L130" s="130"/>
      <c r="M130" s="130"/>
      <c r="N130" s="177"/>
      <c r="O130" s="177"/>
      <c r="P130" s="130"/>
      <c r="Q130" s="130"/>
      <c r="R130" s="177"/>
      <c r="S130" s="177"/>
      <c r="T130" s="181"/>
    </row>
    <row r="131" spans="2:20">
      <c r="B131" s="47">
        <v>19</v>
      </c>
      <c r="C131" s="48"/>
      <c r="D131" s="130"/>
      <c r="E131" s="130"/>
      <c r="F131" s="177"/>
      <c r="G131" s="177"/>
      <c r="H131" s="130"/>
      <c r="I131" s="130"/>
      <c r="J131" s="177"/>
      <c r="K131" s="177"/>
      <c r="L131" s="130"/>
      <c r="M131" s="130"/>
      <c r="N131" s="177"/>
      <c r="O131" s="177"/>
      <c r="P131" s="130"/>
      <c r="Q131" s="130"/>
      <c r="R131" s="177"/>
      <c r="S131" s="177"/>
      <c r="T131" s="181"/>
    </row>
    <row r="132" spans="2:20">
      <c r="B132" s="47">
        <v>20</v>
      </c>
      <c r="C132" s="48"/>
      <c r="D132" s="130"/>
      <c r="E132" s="130"/>
      <c r="F132" s="177"/>
      <c r="G132" s="177"/>
      <c r="H132" s="130"/>
      <c r="I132" s="130"/>
      <c r="J132" s="177"/>
      <c r="K132" s="177"/>
      <c r="L132" s="130"/>
      <c r="M132" s="130"/>
      <c r="N132" s="177"/>
      <c r="O132" s="177"/>
      <c r="P132" s="130"/>
      <c r="Q132" s="130"/>
      <c r="R132" s="177"/>
      <c r="S132" s="177"/>
      <c r="T132" s="181"/>
    </row>
    <row r="133" spans="2:20">
      <c r="B133" s="47">
        <v>21</v>
      </c>
      <c r="C133" s="48"/>
      <c r="D133" s="130"/>
      <c r="E133" s="130"/>
      <c r="F133" s="177"/>
      <c r="G133" s="177"/>
      <c r="H133" s="130"/>
      <c r="I133" s="130"/>
      <c r="J133" s="177"/>
      <c r="K133" s="177"/>
      <c r="L133" s="130"/>
      <c r="M133" s="130"/>
      <c r="N133" s="177"/>
      <c r="O133" s="177"/>
      <c r="P133" s="130"/>
      <c r="Q133" s="130"/>
      <c r="R133" s="177"/>
      <c r="S133" s="177"/>
      <c r="T133" s="181"/>
    </row>
    <row r="134" spans="2:20">
      <c r="B134" s="47">
        <v>22</v>
      </c>
      <c r="C134" s="48"/>
      <c r="D134" s="130"/>
      <c r="E134" s="130"/>
      <c r="F134" s="177"/>
      <c r="G134" s="177"/>
      <c r="H134" s="130"/>
      <c r="I134" s="130"/>
      <c r="J134" s="177"/>
      <c r="K134" s="177"/>
      <c r="L134" s="130"/>
      <c r="M134" s="130"/>
      <c r="N134" s="177"/>
      <c r="O134" s="177"/>
      <c r="P134" s="130"/>
      <c r="Q134" s="130"/>
      <c r="R134" s="177"/>
      <c r="S134" s="177"/>
      <c r="T134" s="181"/>
    </row>
    <row r="135" spans="2:20">
      <c r="B135" s="47">
        <v>23</v>
      </c>
      <c r="C135" s="48"/>
      <c r="D135" s="130"/>
      <c r="E135" s="130"/>
      <c r="F135" s="177"/>
      <c r="G135" s="177"/>
      <c r="H135" s="130"/>
      <c r="I135" s="130"/>
      <c r="J135" s="177"/>
      <c r="K135" s="177"/>
      <c r="L135" s="130"/>
      <c r="M135" s="130"/>
      <c r="N135" s="177"/>
      <c r="O135" s="177"/>
      <c r="P135" s="130"/>
      <c r="Q135" s="130"/>
      <c r="R135" s="177"/>
      <c r="S135" s="177"/>
      <c r="T135" s="181"/>
    </row>
    <row r="136" spans="2:20">
      <c r="B136" s="47">
        <v>7</v>
      </c>
      <c r="C136" s="48"/>
      <c r="D136" s="130"/>
      <c r="E136" s="130"/>
      <c r="F136" s="177"/>
      <c r="G136" s="177"/>
      <c r="H136" s="130"/>
      <c r="I136" s="130"/>
      <c r="J136" s="177"/>
      <c r="K136" s="177"/>
      <c r="L136" s="130"/>
      <c r="M136" s="130"/>
      <c r="N136" s="177"/>
      <c r="O136" s="177"/>
      <c r="P136" s="130"/>
      <c r="Q136" s="130"/>
      <c r="R136" s="177"/>
      <c r="S136" s="177"/>
      <c r="T136" s="181"/>
    </row>
    <row r="137" spans="2:20">
      <c r="B137" s="47"/>
      <c r="C137" s="48"/>
      <c r="D137" s="130"/>
      <c r="E137" s="130"/>
      <c r="F137" s="177"/>
      <c r="G137" s="177"/>
      <c r="H137" s="130"/>
      <c r="I137" s="130"/>
      <c r="J137" s="177"/>
      <c r="K137" s="177"/>
      <c r="L137" s="130"/>
      <c r="M137" s="130"/>
      <c r="N137" s="177"/>
      <c r="O137" s="177"/>
      <c r="P137" s="130"/>
      <c r="Q137" s="130"/>
      <c r="R137" s="177"/>
      <c r="S137" s="177"/>
      <c r="T137" s="181"/>
    </row>
    <row r="138" spans="2:20">
      <c r="B138" s="38" t="s">
        <v>61</v>
      </c>
      <c r="C138" s="48"/>
      <c r="D138" s="130"/>
      <c r="E138" s="130"/>
      <c r="F138" s="177"/>
      <c r="G138" s="177"/>
      <c r="H138" s="130"/>
      <c r="I138" s="130"/>
      <c r="J138" s="177"/>
      <c r="K138" s="177"/>
      <c r="L138" s="130"/>
      <c r="M138" s="130"/>
      <c r="N138" s="177"/>
      <c r="O138" s="177"/>
      <c r="P138" s="130"/>
      <c r="Q138" s="130"/>
      <c r="R138" s="177"/>
      <c r="S138" s="177"/>
      <c r="T138" s="181"/>
    </row>
    <row r="139" spans="2:20">
      <c r="B139" s="47">
        <v>7</v>
      </c>
      <c r="C139" s="48"/>
      <c r="D139" s="130"/>
      <c r="E139" s="130"/>
      <c r="F139" s="177"/>
      <c r="G139" s="177"/>
      <c r="H139" s="130"/>
      <c r="I139" s="130"/>
      <c r="J139" s="177"/>
      <c r="K139" s="177"/>
      <c r="L139" s="130"/>
      <c r="M139" s="130"/>
      <c r="N139" s="177"/>
      <c r="O139" s="177"/>
      <c r="P139" s="130"/>
      <c r="Q139" s="130"/>
      <c r="R139" s="177"/>
      <c r="S139" s="177"/>
      <c r="T139" s="181"/>
    </row>
    <row r="140" spans="2:20">
      <c r="B140" s="47">
        <v>8</v>
      </c>
      <c r="C140" s="48"/>
      <c r="D140" s="130"/>
      <c r="E140" s="130"/>
      <c r="F140" s="177"/>
      <c r="G140" s="177"/>
      <c r="H140" s="130"/>
      <c r="I140" s="130"/>
      <c r="J140" s="177"/>
      <c r="K140" s="177"/>
      <c r="L140" s="130"/>
      <c r="M140" s="130"/>
      <c r="N140" s="177"/>
      <c r="O140" s="177"/>
      <c r="P140" s="130"/>
      <c r="Q140" s="130"/>
      <c r="R140" s="177"/>
      <c r="S140" s="177"/>
      <c r="T140" s="181"/>
    </row>
    <row r="141" spans="2:20">
      <c r="B141" s="47">
        <v>9</v>
      </c>
      <c r="C141" s="48"/>
      <c r="D141" s="130"/>
      <c r="E141" s="130"/>
      <c r="F141" s="177"/>
      <c r="G141" s="177"/>
      <c r="H141" s="130"/>
      <c r="I141" s="130"/>
      <c r="J141" s="177"/>
      <c r="K141" s="177"/>
      <c r="L141" s="130"/>
      <c r="M141" s="130"/>
      <c r="N141" s="177"/>
      <c r="O141" s="177"/>
      <c r="P141" s="130"/>
      <c r="Q141" s="130"/>
      <c r="R141" s="177"/>
      <c r="S141" s="177"/>
      <c r="T141" s="181"/>
    </row>
    <row r="142" spans="2:20">
      <c r="B142" s="47">
        <v>10</v>
      </c>
      <c r="C142" s="48"/>
      <c r="D142" s="130"/>
      <c r="E142" s="130"/>
      <c r="F142" s="177"/>
      <c r="G142" s="177"/>
      <c r="H142" s="130"/>
      <c r="I142" s="130"/>
      <c r="J142" s="177"/>
      <c r="K142" s="177"/>
      <c r="L142" s="130"/>
      <c r="M142" s="130"/>
      <c r="N142" s="177"/>
      <c r="O142" s="177"/>
      <c r="P142" s="130"/>
      <c r="Q142" s="130"/>
      <c r="R142" s="177"/>
      <c r="S142" s="177"/>
      <c r="T142" s="181"/>
    </row>
    <row r="143" spans="2:20">
      <c r="B143" s="47">
        <v>11</v>
      </c>
      <c r="C143" s="48"/>
      <c r="D143" s="130"/>
      <c r="E143" s="130"/>
      <c r="F143" s="177"/>
      <c r="G143" s="177"/>
      <c r="H143" s="130"/>
      <c r="I143" s="130"/>
      <c r="J143" s="177"/>
      <c r="K143" s="177"/>
      <c r="L143" s="130"/>
      <c r="M143" s="130"/>
      <c r="N143" s="177"/>
      <c r="O143" s="177"/>
      <c r="P143" s="130"/>
      <c r="Q143" s="130"/>
      <c r="R143" s="177"/>
      <c r="S143" s="177"/>
      <c r="T143" s="181"/>
    </row>
    <row r="144" spans="2:20">
      <c r="B144" s="47">
        <v>12</v>
      </c>
      <c r="C144" s="48"/>
      <c r="D144" s="130"/>
      <c r="E144" s="130"/>
      <c r="F144" s="177"/>
      <c r="G144" s="177"/>
      <c r="H144" s="130"/>
      <c r="I144" s="130"/>
      <c r="J144" s="177"/>
      <c r="K144" s="177"/>
      <c r="L144" s="130"/>
      <c r="M144" s="130"/>
      <c r="N144" s="177"/>
      <c r="O144" s="177"/>
      <c r="P144" s="130"/>
      <c r="Q144" s="130"/>
      <c r="R144" s="177"/>
      <c r="S144" s="177"/>
      <c r="T144" s="181"/>
    </row>
    <row r="145" spans="2:20">
      <c r="B145" s="47">
        <v>13</v>
      </c>
      <c r="C145" s="48"/>
      <c r="D145" s="130"/>
      <c r="E145" s="130"/>
      <c r="F145" s="177"/>
      <c r="G145" s="177"/>
      <c r="H145" s="130"/>
      <c r="I145" s="130"/>
      <c r="J145" s="177"/>
      <c r="K145" s="177"/>
      <c r="L145" s="130"/>
      <c r="M145" s="130"/>
      <c r="N145" s="177"/>
      <c r="O145" s="177"/>
      <c r="P145" s="130"/>
      <c r="Q145" s="130"/>
      <c r="R145" s="177"/>
      <c r="S145" s="177"/>
      <c r="T145" s="181"/>
    </row>
    <row r="146" spans="2:20">
      <c r="B146" s="47">
        <v>14</v>
      </c>
      <c r="C146" s="48"/>
      <c r="D146" s="130"/>
      <c r="E146" s="130"/>
      <c r="F146" s="177"/>
      <c r="G146" s="177"/>
      <c r="H146" s="130"/>
      <c r="I146" s="130"/>
      <c r="J146" s="177"/>
      <c r="K146" s="177"/>
      <c r="L146" s="130"/>
      <c r="M146" s="130"/>
      <c r="N146" s="177"/>
      <c r="O146" s="177"/>
      <c r="P146" s="130"/>
      <c r="Q146" s="130"/>
      <c r="R146" s="177"/>
      <c r="S146" s="177"/>
      <c r="T146" s="181"/>
    </row>
    <row r="147" spans="2:20">
      <c r="B147" s="47">
        <v>15</v>
      </c>
      <c r="C147" s="48"/>
      <c r="D147" s="130"/>
      <c r="E147" s="130"/>
      <c r="F147" s="177"/>
      <c r="G147" s="177"/>
      <c r="H147" s="130"/>
      <c r="I147" s="130"/>
      <c r="J147" s="177"/>
      <c r="K147" s="177"/>
      <c r="L147" s="130"/>
      <c r="M147" s="130"/>
      <c r="N147" s="177"/>
      <c r="O147" s="177"/>
      <c r="P147" s="130"/>
      <c r="Q147" s="130"/>
      <c r="R147" s="177"/>
      <c r="S147" s="177"/>
      <c r="T147" s="181"/>
    </row>
    <row r="148" spans="2:20">
      <c r="B148" s="47">
        <v>16</v>
      </c>
      <c r="C148" s="48"/>
      <c r="D148" s="130"/>
      <c r="E148" s="130"/>
      <c r="F148" s="177"/>
      <c r="G148" s="177"/>
      <c r="H148" s="130"/>
      <c r="I148" s="130"/>
      <c r="J148" s="177"/>
      <c r="K148" s="177"/>
      <c r="L148" s="130"/>
      <c r="M148" s="130"/>
      <c r="N148" s="177"/>
      <c r="O148" s="177"/>
      <c r="P148" s="130"/>
      <c r="Q148" s="130"/>
      <c r="R148" s="177"/>
      <c r="S148" s="177"/>
      <c r="T148" s="181"/>
    </row>
    <row r="149" spans="2:20">
      <c r="B149" s="47">
        <v>17</v>
      </c>
      <c r="C149" s="48"/>
      <c r="D149" s="130"/>
      <c r="E149" s="130"/>
      <c r="F149" s="177"/>
      <c r="G149" s="177"/>
      <c r="H149" s="130"/>
      <c r="I149" s="130"/>
      <c r="J149" s="177"/>
      <c r="K149" s="177"/>
      <c r="L149" s="130"/>
      <c r="M149" s="130"/>
      <c r="N149" s="177"/>
      <c r="O149" s="177"/>
      <c r="P149" s="130"/>
      <c r="Q149" s="130"/>
      <c r="R149" s="177"/>
      <c r="S149" s="177"/>
      <c r="T149" s="181"/>
    </row>
    <row r="150" spans="2:20">
      <c r="B150" s="47">
        <v>18</v>
      </c>
      <c r="C150" s="48"/>
      <c r="D150" s="130"/>
      <c r="E150" s="130"/>
      <c r="F150" s="177"/>
      <c r="G150" s="177"/>
      <c r="H150" s="130"/>
      <c r="I150" s="130"/>
      <c r="J150" s="177"/>
      <c r="K150" s="177"/>
      <c r="L150" s="130"/>
      <c r="M150" s="130"/>
      <c r="N150" s="177"/>
      <c r="O150" s="177"/>
      <c r="P150" s="130"/>
      <c r="Q150" s="130"/>
      <c r="R150" s="177"/>
      <c r="S150" s="177"/>
      <c r="T150" s="181"/>
    </row>
    <row r="151" spans="2:20">
      <c r="B151" s="47">
        <v>19</v>
      </c>
      <c r="C151" s="48"/>
      <c r="D151" s="130"/>
      <c r="E151" s="130"/>
      <c r="F151" s="177"/>
      <c r="G151" s="177"/>
      <c r="H151" s="130"/>
      <c r="I151" s="130"/>
      <c r="J151" s="177"/>
      <c r="K151" s="177"/>
      <c r="L151" s="130"/>
      <c r="M151" s="130"/>
      <c r="N151" s="177"/>
      <c r="O151" s="177"/>
      <c r="P151" s="130"/>
      <c r="Q151" s="130"/>
      <c r="R151" s="177"/>
      <c r="S151" s="177"/>
      <c r="T151" s="181"/>
    </row>
    <row r="152" spans="2:20">
      <c r="B152" s="47">
        <v>20</v>
      </c>
      <c r="C152" s="48"/>
      <c r="D152" s="130"/>
      <c r="E152" s="130"/>
      <c r="F152" s="177"/>
      <c r="G152" s="177"/>
      <c r="H152" s="130"/>
      <c r="I152" s="130"/>
      <c r="J152" s="177"/>
      <c r="K152" s="177"/>
      <c r="L152" s="130"/>
      <c r="M152" s="130"/>
      <c r="N152" s="177"/>
      <c r="O152" s="177"/>
      <c r="P152" s="130"/>
      <c r="Q152" s="130"/>
      <c r="R152" s="177"/>
      <c r="S152" s="177"/>
      <c r="T152" s="181"/>
    </row>
    <row r="153" spans="2:20">
      <c r="B153" s="47">
        <v>21</v>
      </c>
      <c r="C153" s="48"/>
      <c r="D153" s="130"/>
      <c r="E153" s="130"/>
      <c r="F153" s="177"/>
      <c r="G153" s="177"/>
      <c r="H153" s="130"/>
      <c r="I153" s="130"/>
      <c r="J153" s="177"/>
      <c r="K153" s="177"/>
      <c r="L153" s="130"/>
      <c r="M153" s="130"/>
      <c r="N153" s="177"/>
      <c r="O153" s="177"/>
      <c r="P153" s="130"/>
      <c r="Q153" s="130"/>
      <c r="R153" s="177"/>
      <c r="S153" s="177"/>
      <c r="T153" s="181"/>
    </row>
    <row r="154" spans="2:20">
      <c r="B154" s="47">
        <v>22</v>
      </c>
      <c r="C154" s="48"/>
      <c r="D154" s="130"/>
      <c r="E154" s="130"/>
      <c r="F154" s="177"/>
      <c r="G154" s="177"/>
      <c r="H154" s="130"/>
      <c r="I154" s="130"/>
      <c r="J154" s="177"/>
      <c r="K154" s="177"/>
      <c r="L154" s="130"/>
      <c r="M154" s="130"/>
      <c r="N154" s="177"/>
      <c r="O154" s="177"/>
      <c r="P154" s="130"/>
      <c r="Q154" s="130"/>
      <c r="R154" s="177"/>
      <c r="S154" s="177"/>
      <c r="T154" s="181"/>
    </row>
    <row r="155" spans="2:20">
      <c r="B155" s="47">
        <v>23</v>
      </c>
      <c r="C155" s="48"/>
      <c r="D155" s="130"/>
      <c r="E155" s="130"/>
      <c r="F155" s="177"/>
      <c r="G155" s="177"/>
      <c r="H155" s="130"/>
      <c r="I155" s="130"/>
      <c r="J155" s="177"/>
      <c r="K155" s="177"/>
      <c r="L155" s="130"/>
      <c r="M155" s="130"/>
      <c r="N155" s="177"/>
      <c r="O155" s="177"/>
      <c r="P155" s="130"/>
      <c r="Q155" s="130"/>
      <c r="R155" s="177"/>
      <c r="S155" s="177"/>
      <c r="T155" s="181"/>
    </row>
    <row r="156" spans="2:20">
      <c r="B156" s="47">
        <v>7</v>
      </c>
      <c r="C156" s="48"/>
      <c r="D156" s="130"/>
      <c r="E156" s="130"/>
      <c r="F156" s="177"/>
      <c r="G156" s="177"/>
      <c r="H156" s="130"/>
      <c r="I156" s="130"/>
      <c r="J156" s="177"/>
      <c r="K156" s="177"/>
      <c r="L156" s="130"/>
      <c r="M156" s="130"/>
      <c r="N156" s="177"/>
      <c r="O156" s="177"/>
      <c r="P156" s="130"/>
      <c r="Q156" s="130"/>
      <c r="R156" s="177"/>
      <c r="S156" s="177"/>
      <c r="T156" s="181"/>
    </row>
    <row r="157" spans="2:20">
      <c r="B157" s="47"/>
      <c r="C157" s="48"/>
      <c r="D157" s="130"/>
      <c r="E157" s="130"/>
      <c r="F157" s="177"/>
      <c r="G157" s="177"/>
      <c r="H157" s="130"/>
      <c r="I157" s="130"/>
      <c r="J157" s="177"/>
      <c r="K157" s="177"/>
      <c r="L157" s="130"/>
      <c r="M157" s="130"/>
      <c r="N157" s="177"/>
      <c r="O157" s="177"/>
      <c r="P157" s="130"/>
      <c r="Q157" s="130"/>
      <c r="R157" s="177"/>
      <c r="S157" s="177"/>
      <c r="T157" s="181"/>
    </row>
    <row r="158" spans="2:20">
      <c r="B158" s="47"/>
      <c r="C158" s="48"/>
      <c r="D158" s="130"/>
      <c r="E158" s="130"/>
      <c r="F158" s="177"/>
      <c r="G158" s="177"/>
      <c r="H158" s="130"/>
      <c r="I158" s="130"/>
      <c r="J158" s="177"/>
      <c r="K158" s="177"/>
      <c r="L158" s="130"/>
      <c r="M158" s="130"/>
      <c r="N158" s="177"/>
      <c r="O158" s="177"/>
      <c r="P158" s="130"/>
      <c r="Q158" s="130"/>
      <c r="R158" s="177"/>
      <c r="S158" s="177"/>
      <c r="T158" s="181"/>
    </row>
    <row r="159" spans="2:20" s="7" customFormat="1" ht="15.75">
      <c r="B159" s="231" t="s">
        <v>38</v>
      </c>
      <c r="C159" s="232"/>
      <c r="D159" s="233"/>
      <c r="E159" s="233">
        <f>SUM(E17:E156)</f>
        <v>0</v>
      </c>
      <c r="F159" s="233"/>
      <c r="G159" s="233">
        <f>SUM(G17:G156)</f>
        <v>0</v>
      </c>
      <c r="H159" s="233"/>
      <c r="I159" s="233">
        <f>SUM(I17:I158)</f>
        <v>0</v>
      </c>
      <c r="J159" s="233"/>
      <c r="K159" s="233">
        <f t="shared" ref="K159" si="0">SUM(K17:K158)</f>
        <v>0</v>
      </c>
      <c r="L159" s="233"/>
      <c r="M159" s="233">
        <f t="shared" ref="M159" si="1">SUM(M17:M158)</f>
        <v>0</v>
      </c>
      <c r="N159" s="233"/>
      <c r="O159" s="233">
        <f t="shared" ref="O159" si="2">SUM(O17:O158)</f>
        <v>0</v>
      </c>
      <c r="P159" s="233"/>
      <c r="Q159" s="233">
        <f t="shared" ref="Q159" si="3">SUM(Q17:Q158)</f>
        <v>0</v>
      </c>
      <c r="R159" s="233"/>
      <c r="S159" s="233">
        <f t="shared" ref="S159" si="4">SUM(S17:S158)</f>
        <v>0</v>
      </c>
      <c r="T159" s="233">
        <f t="shared" ref="T159" si="5">SUM(T17:T158)</f>
        <v>0</v>
      </c>
    </row>
    <row r="160" spans="2:20" s="12" customFormat="1" ht="15.75">
      <c r="B160" s="54"/>
      <c r="C160" s="53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182"/>
    </row>
    <row r="161" spans="2:20" s="12" customFormat="1" ht="15.75">
      <c r="B161" s="54"/>
      <c r="C161" s="53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182"/>
    </row>
    <row r="162" spans="2:20" s="12" customFormat="1" ht="15.75">
      <c r="B162" s="54"/>
      <c r="C162" s="53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182"/>
    </row>
    <row r="163" spans="2:20" s="7" customFormat="1" ht="15.75">
      <c r="B163" s="40" t="s">
        <v>42</v>
      </c>
      <c r="C163" s="52"/>
      <c r="D163" s="52"/>
      <c r="E163" s="49" t="s">
        <v>157</v>
      </c>
      <c r="F163" s="52"/>
      <c r="G163" s="52" t="s">
        <v>158</v>
      </c>
      <c r="H163" s="49"/>
      <c r="I163" s="49" t="s">
        <v>159</v>
      </c>
      <c r="J163" s="52"/>
      <c r="K163" s="52" t="s">
        <v>160</v>
      </c>
      <c r="L163" s="49"/>
      <c r="M163" s="49" t="s">
        <v>161</v>
      </c>
      <c r="N163" s="52"/>
      <c r="O163" s="52" t="s">
        <v>162</v>
      </c>
      <c r="P163" s="49"/>
      <c r="Q163" s="49" t="s">
        <v>163</v>
      </c>
      <c r="R163" s="52"/>
      <c r="S163" s="52" t="s">
        <v>164</v>
      </c>
      <c r="T163" s="178" t="s">
        <v>18</v>
      </c>
    </row>
    <row r="164" spans="2:20">
      <c r="B164" s="265" t="s">
        <v>192</v>
      </c>
      <c r="C164" s="266"/>
      <c r="D164" s="267"/>
      <c r="E164" s="234">
        <f>E159*4.33</f>
        <v>0</v>
      </c>
      <c r="F164" s="235"/>
      <c r="G164" s="234">
        <f>G159*4.33</f>
        <v>0</v>
      </c>
      <c r="H164" s="235"/>
      <c r="I164" s="236">
        <f>I159*4.33</f>
        <v>0</v>
      </c>
      <c r="J164" s="236">
        <f t="shared" ref="J164:T164" si="6">J159*4.33</f>
        <v>0</v>
      </c>
      <c r="K164" s="236">
        <f>K159*4.33</f>
        <v>0</v>
      </c>
      <c r="L164" s="236">
        <f t="shared" si="6"/>
        <v>0</v>
      </c>
      <c r="M164" s="236">
        <f t="shared" si="6"/>
        <v>0</v>
      </c>
      <c r="N164" s="236">
        <f t="shared" si="6"/>
        <v>0</v>
      </c>
      <c r="O164" s="236">
        <f t="shared" si="6"/>
        <v>0</v>
      </c>
      <c r="P164" s="236">
        <f t="shared" si="6"/>
        <v>0</v>
      </c>
      <c r="Q164" s="236">
        <f t="shared" si="6"/>
        <v>0</v>
      </c>
      <c r="R164" s="236">
        <f t="shared" si="6"/>
        <v>0</v>
      </c>
      <c r="S164" s="236">
        <f t="shared" si="6"/>
        <v>0</v>
      </c>
      <c r="T164" s="236">
        <f t="shared" si="6"/>
        <v>0</v>
      </c>
    </row>
    <row r="165" spans="2:20">
      <c r="B165" s="50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113"/>
    </row>
    <row r="166" spans="2:20">
      <c r="B166" s="50"/>
      <c r="C166" s="51"/>
      <c r="D166" s="51"/>
      <c r="E166" s="51"/>
      <c r="F166" s="51"/>
      <c r="G166" s="51"/>
      <c r="H166" s="51"/>
      <c r="I166" s="51"/>
      <c r="J166" s="51"/>
      <c r="K166" s="51">
        <f>K164*12</f>
        <v>0</v>
      </c>
      <c r="L166" s="51"/>
      <c r="M166" s="51"/>
      <c r="N166" s="51"/>
      <c r="O166" s="51"/>
      <c r="P166" s="51"/>
      <c r="Q166" s="51"/>
      <c r="R166" s="51"/>
      <c r="S166" s="51"/>
      <c r="T166" s="113"/>
    </row>
    <row r="167" spans="2:20">
      <c r="B167" s="50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113"/>
    </row>
    <row r="168" spans="2:20">
      <c r="B168" s="50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113"/>
    </row>
    <row r="169" spans="2:20">
      <c r="B169" s="50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113"/>
    </row>
  </sheetData>
  <mergeCells count="37">
    <mergeCell ref="N11:O11"/>
    <mergeCell ref="P11:Q11"/>
    <mergeCell ref="R11:S11"/>
    <mergeCell ref="B164:D164"/>
    <mergeCell ref="D11:E11"/>
    <mergeCell ref="F11:G11"/>
    <mergeCell ref="H11:I11"/>
    <mergeCell ref="J11:K11"/>
    <mergeCell ref="L11:M11"/>
    <mergeCell ref="J7:T7"/>
    <mergeCell ref="J8:T8"/>
    <mergeCell ref="D9:I9"/>
    <mergeCell ref="J9:T9"/>
    <mergeCell ref="L10:M10"/>
    <mergeCell ref="N10:O10"/>
    <mergeCell ref="P10:Q10"/>
    <mergeCell ref="R10:S10"/>
    <mergeCell ref="D10:E10"/>
    <mergeCell ref="F10:G10"/>
    <mergeCell ref="H10:I10"/>
    <mergeCell ref="J10:K10"/>
    <mergeCell ref="B2:T2"/>
    <mergeCell ref="P14:Q14"/>
    <mergeCell ref="R14:S14"/>
    <mergeCell ref="D14:E14"/>
    <mergeCell ref="F14:G14"/>
    <mergeCell ref="H14:I14"/>
    <mergeCell ref="J14:K14"/>
    <mergeCell ref="L14:M14"/>
    <mergeCell ref="N14:O14"/>
    <mergeCell ref="D4:I4"/>
    <mergeCell ref="J4:T4"/>
    <mergeCell ref="D5:I5"/>
    <mergeCell ref="J5:T5"/>
    <mergeCell ref="D6:I6"/>
    <mergeCell ref="J6:T6"/>
    <mergeCell ref="D7:I7"/>
  </mergeCells>
  <pageMargins left="0.7" right="0.7" top="0.75" bottom="0.75" header="0.3" footer="0.3"/>
  <pageSetup paperSize="9" orientation="landscape" r:id="rId1"/>
  <rowBreaks count="5" manualBreakCount="5">
    <brk id="57" max="16383" man="1"/>
    <brk id="77" max="16383" man="1"/>
    <brk id="97" max="16383" man="1"/>
    <brk id="117" max="16383" man="1"/>
    <brk id="1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C2:M29"/>
  <sheetViews>
    <sheetView view="pageLayout" topLeftCell="B4" zoomScaleNormal="100" workbookViewId="0">
      <selection activeCell="F20" sqref="F20"/>
    </sheetView>
  </sheetViews>
  <sheetFormatPr defaultRowHeight="15"/>
  <cols>
    <col min="1" max="1" width="1.7109375" customWidth="1"/>
    <col min="2" max="2" width="0.7109375" customWidth="1"/>
    <col min="3" max="3" width="23" customWidth="1"/>
    <col min="4" max="4" width="12" style="112" customWidth="1"/>
    <col min="5" max="5" width="10.7109375" style="112" customWidth="1"/>
    <col min="6" max="8" width="11.28515625" style="112" customWidth="1"/>
    <col min="9" max="9" width="11.140625" style="112" customWidth="1"/>
    <col min="10" max="10" width="10.85546875" style="112" customWidth="1"/>
    <col min="11" max="11" width="11.7109375" style="112" customWidth="1"/>
    <col min="12" max="12" width="10.28515625" style="112" customWidth="1"/>
    <col min="13" max="13" width="13" customWidth="1"/>
  </cols>
  <sheetData>
    <row r="2" spans="3:13" ht="18.75">
      <c r="C2" s="6" t="s">
        <v>152</v>
      </c>
    </row>
    <row r="5" spans="3:13">
      <c r="C5" s="121" t="s">
        <v>173</v>
      </c>
      <c r="D5" s="115">
        <f>'Stap 6 het overzicht'!C14</f>
        <v>0</v>
      </c>
      <c r="E5" s="115">
        <f>'Stap 6 het overzicht'!D14</f>
        <v>0</v>
      </c>
      <c r="F5" s="115">
        <f>'Stap 6 het overzicht'!E14</f>
        <v>0</v>
      </c>
      <c r="G5" s="115">
        <f>'Stap 6 het overzicht'!F14</f>
        <v>0</v>
      </c>
      <c r="H5" s="115">
        <f>'Stap 6 het overzicht'!G14</f>
        <v>0</v>
      </c>
      <c r="I5" s="115">
        <f>'Stap 6 het overzicht'!H14</f>
        <v>0</v>
      </c>
      <c r="J5" s="115">
        <f>'Stap 6 het overzicht'!I14</f>
        <v>0</v>
      </c>
      <c r="K5" s="115">
        <f>'Stap 6 het overzicht'!J14</f>
        <v>0</v>
      </c>
      <c r="L5" s="115">
        <f>'Stap 6 het overzicht'!K14</f>
        <v>0</v>
      </c>
    </row>
    <row r="6" spans="3:13">
      <c r="M6" s="2"/>
    </row>
    <row r="7" spans="3:13" s="7" customFormat="1" ht="15.75">
      <c r="C7" s="20" t="s">
        <v>45</v>
      </c>
      <c r="D7" s="116" t="s">
        <v>2</v>
      </c>
      <c r="E7" s="183" t="s">
        <v>3</v>
      </c>
      <c r="F7" s="117" t="s">
        <v>4</v>
      </c>
      <c r="G7" s="183" t="s">
        <v>5</v>
      </c>
      <c r="H7" s="117" t="s">
        <v>6</v>
      </c>
      <c r="I7" s="183" t="s">
        <v>7</v>
      </c>
      <c r="J7" s="117" t="s">
        <v>8</v>
      </c>
      <c r="K7" s="183" t="s">
        <v>9</v>
      </c>
      <c r="L7" s="118" t="s">
        <v>18</v>
      </c>
    </row>
    <row r="8" spans="3:13">
      <c r="C8" s="77" t="s">
        <v>176</v>
      </c>
      <c r="D8" s="133"/>
      <c r="E8" s="184"/>
      <c r="F8" s="133"/>
      <c r="G8" s="184"/>
      <c r="H8" s="133"/>
      <c r="I8" s="184"/>
      <c r="J8" s="133"/>
      <c r="K8" s="184"/>
      <c r="L8" s="135"/>
    </row>
    <row r="9" spans="3:13">
      <c r="C9" s="77" t="s">
        <v>24</v>
      </c>
      <c r="D9" s="133"/>
      <c r="E9" s="184"/>
      <c r="F9" s="133"/>
      <c r="G9" s="184"/>
      <c r="H9" s="133"/>
      <c r="I9" s="184"/>
      <c r="J9" s="133"/>
      <c r="K9" s="184"/>
      <c r="L9" s="135"/>
    </row>
    <row r="10" spans="3:13">
      <c r="C10" s="77" t="s">
        <v>25</v>
      </c>
      <c r="D10" s="133"/>
      <c r="E10" s="184"/>
      <c r="F10" s="134"/>
      <c r="G10" s="184"/>
      <c r="H10" s="134"/>
      <c r="I10" s="184"/>
      <c r="J10" s="134"/>
      <c r="K10" s="184"/>
      <c r="L10" s="135"/>
    </row>
    <row r="11" spans="3:13">
      <c r="C11" s="77" t="s">
        <v>21</v>
      </c>
      <c r="D11" s="133"/>
      <c r="E11" s="184"/>
      <c r="F11" s="133"/>
      <c r="G11" s="184"/>
      <c r="H11" s="133"/>
      <c r="I11" s="184"/>
      <c r="J11" s="133"/>
      <c r="K11" s="184"/>
      <c r="L11" s="135"/>
    </row>
    <row r="12" spans="3:13">
      <c r="C12" s="77" t="s">
        <v>177</v>
      </c>
      <c r="D12" s="133"/>
      <c r="E12" s="184"/>
      <c r="F12" s="133"/>
      <c r="G12" s="184"/>
      <c r="H12" s="133"/>
      <c r="I12" s="184"/>
      <c r="J12" s="133"/>
      <c r="K12" s="184"/>
      <c r="L12" s="135"/>
    </row>
    <row r="13" spans="3:13">
      <c r="C13" s="77" t="s">
        <v>178</v>
      </c>
      <c r="D13" s="133"/>
      <c r="E13" s="184"/>
      <c r="F13" s="134"/>
      <c r="G13" s="184"/>
      <c r="H13" s="134"/>
      <c r="I13" s="184"/>
      <c r="J13" s="134"/>
      <c r="K13" s="184"/>
      <c r="L13" s="135"/>
    </row>
    <row r="14" spans="3:13">
      <c r="C14" s="77" t="s">
        <v>23</v>
      </c>
      <c r="D14" s="133"/>
      <c r="E14" s="184"/>
      <c r="F14" s="134"/>
      <c r="G14" s="184"/>
      <c r="H14" s="134"/>
      <c r="I14" s="184"/>
      <c r="J14" s="134"/>
      <c r="K14" s="184"/>
      <c r="L14" s="135"/>
    </row>
    <row r="15" spans="3:13" s="4" customFormat="1">
      <c r="C15" s="78" t="s">
        <v>106</v>
      </c>
      <c r="D15" s="136"/>
      <c r="E15" s="185"/>
      <c r="F15" s="137"/>
      <c r="G15" s="185"/>
      <c r="H15" s="137"/>
      <c r="I15" s="185"/>
      <c r="J15" s="137"/>
      <c r="K15" s="185"/>
      <c r="L15" s="138"/>
    </row>
    <row r="16" spans="3:13" s="4" customFormat="1">
      <c r="C16" s="78" t="s">
        <v>107</v>
      </c>
      <c r="D16" s="136"/>
      <c r="E16" s="185"/>
      <c r="F16" s="137"/>
      <c r="G16" s="185"/>
      <c r="H16" s="137"/>
      <c r="I16" s="185"/>
      <c r="J16" s="137"/>
      <c r="K16" s="185"/>
      <c r="L16" s="138"/>
    </row>
    <row r="17" spans="3:12" s="14" customFormat="1" ht="15.75">
      <c r="C17" s="237" t="s">
        <v>43</v>
      </c>
      <c r="D17" s="145">
        <f t="shared" ref="D17:L17" si="0">SUM(D8:D16)</f>
        <v>0</v>
      </c>
      <c r="E17" s="145">
        <f t="shared" si="0"/>
        <v>0</v>
      </c>
      <c r="F17" s="145">
        <f t="shared" si="0"/>
        <v>0</v>
      </c>
      <c r="G17" s="145">
        <f>SUM(G8:G16)</f>
        <v>0</v>
      </c>
      <c r="H17" s="145">
        <f t="shared" si="0"/>
        <v>0</v>
      </c>
      <c r="I17" s="145">
        <f t="shared" si="0"/>
        <v>0</v>
      </c>
      <c r="J17" s="145">
        <f t="shared" si="0"/>
        <v>0</v>
      </c>
      <c r="K17" s="145">
        <f t="shared" si="0"/>
        <v>0</v>
      </c>
      <c r="L17" s="145">
        <f t="shared" si="0"/>
        <v>0</v>
      </c>
    </row>
    <row r="18" spans="3:12" s="14" customFormat="1" ht="6.75" customHeight="1">
      <c r="C18" s="198"/>
      <c r="D18" s="199"/>
      <c r="E18" s="199"/>
      <c r="F18" s="199"/>
      <c r="G18" s="199"/>
      <c r="H18" s="199"/>
      <c r="I18" s="199"/>
      <c r="J18" s="199"/>
      <c r="K18" s="199"/>
      <c r="L18" s="199"/>
    </row>
    <row r="19" spans="3:12" s="14" customFormat="1" ht="15.75">
      <c r="C19" s="194" t="s">
        <v>179</v>
      </c>
      <c r="D19" s="195"/>
      <c r="E19" s="196"/>
      <c r="F19" s="197"/>
      <c r="G19" s="196"/>
      <c r="H19" s="197"/>
      <c r="I19" s="196"/>
      <c r="J19" s="197"/>
      <c r="K19" s="196"/>
      <c r="L19" s="153"/>
    </row>
    <row r="20" spans="3:12" ht="15.75" thickBot="1">
      <c r="C20" s="79"/>
      <c r="D20" s="139"/>
      <c r="E20" s="186"/>
      <c r="F20" s="187"/>
      <c r="G20" s="186"/>
      <c r="H20" s="187"/>
      <c r="I20" s="186"/>
      <c r="J20" s="187"/>
      <c r="K20" s="186"/>
      <c r="L20" s="188"/>
    </row>
    <row r="21" spans="3:12" s="14" customFormat="1" ht="16.5" thickBot="1">
      <c r="C21" s="238" t="s">
        <v>44</v>
      </c>
      <c r="D21" s="239">
        <f t="shared" ref="D21:L21" si="1">SUM(D20:D20)</f>
        <v>0</v>
      </c>
      <c r="E21" s="239">
        <f t="shared" si="1"/>
        <v>0</v>
      </c>
      <c r="F21" s="239">
        <f t="shared" si="1"/>
        <v>0</v>
      </c>
      <c r="G21" s="239">
        <f t="shared" si="1"/>
        <v>0</v>
      </c>
      <c r="H21" s="239">
        <f t="shared" si="1"/>
        <v>0</v>
      </c>
      <c r="I21" s="239">
        <f t="shared" si="1"/>
        <v>0</v>
      </c>
      <c r="J21" s="239">
        <f t="shared" si="1"/>
        <v>0</v>
      </c>
      <c r="K21" s="239">
        <f t="shared" si="1"/>
        <v>0</v>
      </c>
      <c r="L21" s="239">
        <f t="shared" si="1"/>
        <v>0</v>
      </c>
    </row>
    <row r="22" spans="3:12" s="14" customFormat="1" ht="16.5" thickBot="1">
      <c r="C22" s="238" t="s">
        <v>41</v>
      </c>
      <c r="D22" s="239">
        <f t="shared" ref="D22:L22" si="2">D17-D21</f>
        <v>0</v>
      </c>
      <c r="E22" s="239">
        <f t="shared" si="2"/>
        <v>0</v>
      </c>
      <c r="F22" s="239">
        <f t="shared" si="2"/>
        <v>0</v>
      </c>
      <c r="G22" s="239">
        <f>G17-G21</f>
        <v>0</v>
      </c>
      <c r="H22" s="239">
        <f t="shared" si="2"/>
        <v>0</v>
      </c>
      <c r="I22" s="239">
        <f t="shared" si="2"/>
        <v>0</v>
      </c>
      <c r="J22" s="239">
        <f t="shared" si="2"/>
        <v>0</v>
      </c>
      <c r="K22" s="239">
        <f t="shared" si="2"/>
        <v>0</v>
      </c>
      <c r="L22" s="239">
        <f t="shared" si="2"/>
        <v>0</v>
      </c>
    </row>
    <row r="23" spans="3:12" s="14" customFormat="1" ht="6.75" customHeight="1">
      <c r="C23" s="21"/>
      <c r="D23" s="119"/>
      <c r="E23" s="119"/>
      <c r="F23" s="119"/>
      <c r="G23" s="119"/>
      <c r="H23" s="119"/>
      <c r="I23" s="119"/>
      <c r="J23" s="119"/>
      <c r="K23" s="119"/>
      <c r="L23" s="119"/>
    </row>
    <row r="25" spans="3:12">
      <c r="F25" s="193"/>
      <c r="G25" s="2"/>
    </row>
    <row r="26" spans="3:12">
      <c r="F26" s="193"/>
    </row>
    <row r="27" spans="3:12" s="4" customFormat="1">
      <c r="C27" s="5"/>
      <c r="D27" s="120"/>
      <c r="E27" s="120"/>
      <c r="F27" s="120"/>
      <c r="G27" s="120"/>
      <c r="H27" s="120"/>
      <c r="I27" s="120"/>
      <c r="J27" s="120"/>
      <c r="K27" s="120"/>
      <c r="L27" s="120"/>
    </row>
    <row r="28" spans="3:12" s="4" customFormat="1">
      <c r="C28" s="5"/>
      <c r="D28" s="120"/>
      <c r="E28" s="120"/>
      <c r="F28" s="120"/>
      <c r="G28" s="120"/>
      <c r="H28" s="120"/>
      <c r="I28" s="120"/>
      <c r="J28" s="120"/>
      <c r="K28" s="120"/>
      <c r="L28" s="120"/>
    </row>
    <row r="29" spans="3:12" s="4" customFormat="1">
      <c r="D29" s="120"/>
      <c r="E29" s="120"/>
      <c r="F29" s="120"/>
      <c r="G29" s="120"/>
      <c r="H29" s="120"/>
      <c r="I29" s="120"/>
      <c r="J29" s="120"/>
      <c r="K29" s="120"/>
      <c r="L29" s="120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L25"/>
  <sheetViews>
    <sheetView view="pageLayout" topLeftCell="B4" zoomScaleNormal="100" workbookViewId="0">
      <selection activeCell="D14" sqref="D14"/>
    </sheetView>
  </sheetViews>
  <sheetFormatPr defaultRowHeight="15"/>
  <cols>
    <col min="1" max="1" width="2.85546875" customWidth="1"/>
    <col min="2" max="2" width="1" customWidth="1"/>
    <col min="3" max="3" width="34.28515625" customWidth="1"/>
    <col min="4" max="4" width="11" customWidth="1"/>
    <col min="5" max="5" width="10.140625" customWidth="1"/>
    <col min="6" max="6" width="10.7109375" customWidth="1"/>
    <col min="7" max="7" width="10" customWidth="1"/>
    <col min="8" max="9" width="10.140625" customWidth="1"/>
    <col min="10" max="10" width="11" customWidth="1"/>
    <col min="11" max="11" width="9.85546875" customWidth="1"/>
    <col min="12" max="12" width="9.28515625" customWidth="1"/>
  </cols>
  <sheetData>
    <row r="2" spans="3:12" ht="18.75">
      <c r="C2" s="6" t="s">
        <v>153</v>
      </c>
    </row>
    <row r="4" spans="3:12" ht="15.75">
      <c r="C4" s="9" t="s">
        <v>34</v>
      </c>
      <c r="D4" s="142" t="s">
        <v>2</v>
      </c>
      <c r="E4" s="189" t="s">
        <v>3</v>
      </c>
      <c r="F4" s="142" t="s">
        <v>4</v>
      </c>
      <c r="G4" s="189" t="s">
        <v>5</v>
      </c>
      <c r="H4" s="142" t="s">
        <v>6</v>
      </c>
      <c r="I4" s="189" t="s">
        <v>7</v>
      </c>
      <c r="J4" s="142" t="s">
        <v>8</v>
      </c>
      <c r="K4" s="189" t="s">
        <v>9</v>
      </c>
      <c r="L4" s="143" t="s">
        <v>18</v>
      </c>
    </row>
    <row r="5" spans="3:12">
      <c r="C5" s="240" t="s">
        <v>181</v>
      </c>
      <c r="D5" s="203"/>
      <c r="E5" s="204"/>
      <c r="F5" s="203"/>
      <c r="G5" s="204"/>
      <c r="H5" s="203"/>
      <c r="I5" s="204"/>
      <c r="J5" s="203"/>
      <c r="K5" s="204"/>
      <c r="L5" s="205"/>
    </row>
    <row r="6" spans="3:12">
      <c r="C6" s="240" t="s">
        <v>180</v>
      </c>
      <c r="D6" s="140"/>
      <c r="E6" s="190"/>
      <c r="F6" s="140"/>
      <c r="G6" s="190"/>
      <c r="H6" s="140"/>
      <c r="I6" s="190"/>
      <c r="J6" s="140"/>
      <c r="K6" s="190"/>
      <c r="L6" s="141"/>
    </row>
    <row r="7" spans="3:12" ht="5.25" customHeight="1">
      <c r="C7" s="240"/>
      <c r="D7" s="206"/>
      <c r="E7" s="206"/>
      <c r="F7" s="206"/>
      <c r="G7" s="206"/>
      <c r="H7" s="206"/>
      <c r="I7" s="206"/>
      <c r="J7" s="206"/>
      <c r="K7" s="206"/>
      <c r="L7" s="206"/>
    </row>
    <row r="8" spans="3:12">
      <c r="C8" s="240" t="s">
        <v>30</v>
      </c>
      <c r="D8" s="140"/>
      <c r="E8" s="190"/>
      <c r="F8" s="140"/>
      <c r="G8" s="190"/>
      <c r="H8" s="140"/>
      <c r="I8" s="190"/>
      <c r="J8" s="140"/>
      <c r="K8" s="190"/>
      <c r="L8" s="141"/>
    </row>
    <row r="9" spans="3:12">
      <c r="C9" s="240" t="s">
        <v>31</v>
      </c>
      <c r="D9" s="140"/>
      <c r="E9" s="190"/>
      <c r="F9" s="140"/>
      <c r="G9" s="190"/>
      <c r="H9" s="140"/>
      <c r="I9" s="190"/>
      <c r="J9" s="140"/>
      <c r="K9" s="190"/>
      <c r="L9" s="141"/>
    </row>
    <row r="10" spans="3:12">
      <c r="C10" s="240" t="s">
        <v>26</v>
      </c>
      <c r="D10" s="140"/>
      <c r="E10" s="190"/>
      <c r="F10" s="140"/>
      <c r="G10" s="190"/>
      <c r="H10" s="140"/>
      <c r="I10" s="190"/>
      <c r="J10" s="140"/>
      <c r="K10" s="190"/>
      <c r="L10" s="141"/>
    </row>
    <row r="11" spans="3:12">
      <c r="C11" s="240" t="s">
        <v>32</v>
      </c>
      <c r="D11" s="140"/>
      <c r="E11" s="190"/>
      <c r="F11" s="140"/>
      <c r="G11" s="190"/>
      <c r="H11" s="140"/>
      <c r="I11" s="190"/>
      <c r="J11" s="140"/>
      <c r="K11" s="190"/>
      <c r="L11" s="141"/>
    </row>
    <row r="12" spans="3:12" ht="4.5" customHeight="1">
      <c r="C12" s="240"/>
      <c r="D12" s="206"/>
      <c r="E12" s="206"/>
      <c r="F12" s="206"/>
      <c r="G12" s="206"/>
      <c r="H12" s="206"/>
      <c r="I12" s="206"/>
      <c r="J12" s="206"/>
      <c r="K12" s="206"/>
      <c r="L12" s="206"/>
    </row>
    <row r="13" spans="3:12">
      <c r="C13" s="240" t="s">
        <v>182</v>
      </c>
      <c r="D13" s="140"/>
      <c r="E13" s="190"/>
      <c r="F13" s="140"/>
      <c r="G13" s="190"/>
      <c r="H13" s="140"/>
      <c r="I13" s="190"/>
      <c r="J13" s="140"/>
      <c r="K13" s="190"/>
      <c r="L13" s="141"/>
    </row>
    <row r="14" spans="3:12">
      <c r="C14" s="241" t="s">
        <v>183</v>
      </c>
      <c r="D14" s="140"/>
      <c r="E14" s="201"/>
      <c r="F14" s="140"/>
      <c r="G14" s="201"/>
      <c r="H14" s="140"/>
      <c r="I14" s="201"/>
      <c r="J14" s="140"/>
      <c r="K14" s="201"/>
      <c r="L14" s="202"/>
    </row>
    <row r="15" spans="3:12">
      <c r="C15" s="241" t="s">
        <v>184</v>
      </c>
      <c r="D15" s="200"/>
      <c r="E15" s="201"/>
      <c r="F15" s="200"/>
      <c r="G15" s="201"/>
      <c r="H15" s="200"/>
      <c r="I15" s="201"/>
      <c r="J15" s="200"/>
      <c r="K15" s="201"/>
      <c r="L15" s="202"/>
    </row>
    <row r="16" spans="3:12" s="7" customFormat="1" ht="15.75">
      <c r="C16" s="242" t="s">
        <v>46</v>
      </c>
      <c r="D16" s="242">
        <f>SUM(D5:D15)</f>
        <v>0</v>
      </c>
      <c r="E16" s="242">
        <f>SUM(E5:E15)</f>
        <v>0</v>
      </c>
      <c r="F16" s="242">
        <f t="shared" ref="F16:K16" si="0">SUM(F5:F15)</f>
        <v>0</v>
      </c>
      <c r="G16" s="242">
        <f t="shared" si="0"/>
        <v>0</v>
      </c>
      <c r="H16" s="242">
        <f t="shared" si="0"/>
        <v>0</v>
      </c>
      <c r="I16" s="242">
        <f t="shared" si="0"/>
        <v>0</v>
      </c>
      <c r="J16" s="242">
        <f t="shared" si="0"/>
        <v>0</v>
      </c>
      <c r="K16" s="242">
        <f t="shared" si="0"/>
        <v>0</v>
      </c>
      <c r="L16" s="242">
        <f>SUM(L6:L13)</f>
        <v>0</v>
      </c>
    </row>
    <row r="17" spans="3:12" ht="5.25" customHeight="1"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3:12" ht="15.75">
      <c r="C18" s="9" t="s">
        <v>39</v>
      </c>
      <c r="D18" s="140"/>
      <c r="E18" s="190"/>
      <c r="F18" s="140"/>
      <c r="G18" s="190"/>
      <c r="H18" s="140"/>
      <c r="I18" s="190"/>
      <c r="J18" s="140"/>
      <c r="K18" s="190"/>
      <c r="L18" s="141"/>
    </row>
    <row r="19" spans="3:12">
      <c r="C19" s="240" t="s">
        <v>27</v>
      </c>
      <c r="D19" s="140"/>
      <c r="E19" s="190"/>
      <c r="F19" s="140"/>
      <c r="G19" s="190"/>
      <c r="H19" s="140"/>
      <c r="I19" s="190"/>
      <c r="J19" s="140"/>
      <c r="K19" s="190"/>
      <c r="L19" s="141"/>
    </row>
    <row r="20" spans="3:12">
      <c r="C20" s="240" t="s">
        <v>28</v>
      </c>
      <c r="D20" s="140"/>
      <c r="E20" s="190"/>
      <c r="F20" s="140"/>
      <c r="G20" s="190"/>
      <c r="H20" s="140"/>
      <c r="I20" s="190"/>
      <c r="J20" s="140"/>
      <c r="K20" s="190"/>
      <c r="L20" s="141"/>
    </row>
    <row r="21" spans="3:12">
      <c r="C21" s="240" t="s">
        <v>29</v>
      </c>
      <c r="D21" s="140"/>
      <c r="E21" s="190"/>
      <c r="F21" s="140"/>
      <c r="G21" s="190"/>
      <c r="H21" s="140"/>
      <c r="I21" s="190"/>
      <c r="J21" s="140"/>
      <c r="K21" s="190"/>
      <c r="L21" s="141"/>
    </row>
    <row r="22" spans="3:12" s="7" customFormat="1" ht="15.75">
      <c r="C22" s="242" t="s">
        <v>174</v>
      </c>
      <c r="D22" s="242">
        <f t="shared" ref="D22:K22" si="1">SUM(D19:D21)</f>
        <v>0</v>
      </c>
      <c r="E22" s="242">
        <f t="shared" si="1"/>
        <v>0</v>
      </c>
      <c r="F22" s="242">
        <f t="shared" si="1"/>
        <v>0</v>
      </c>
      <c r="G22" s="242">
        <f t="shared" si="1"/>
        <v>0</v>
      </c>
      <c r="H22" s="242">
        <f t="shared" si="1"/>
        <v>0</v>
      </c>
      <c r="I22" s="242">
        <f t="shared" si="1"/>
        <v>0</v>
      </c>
      <c r="J22" s="242">
        <f t="shared" si="1"/>
        <v>0</v>
      </c>
      <c r="K22" s="242">
        <f t="shared" si="1"/>
        <v>0</v>
      </c>
      <c r="L22" s="242"/>
    </row>
    <row r="23" spans="3:12" ht="5.25" customHeight="1"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5" spans="3:12">
      <c r="C25" s="121" t="s">
        <v>185</v>
      </c>
      <c r="D25" s="121">
        <f t="shared" ref="D25:L25" si="2">D16-D22</f>
        <v>0</v>
      </c>
      <c r="E25" s="121">
        <f t="shared" si="2"/>
        <v>0</v>
      </c>
      <c r="F25" s="121">
        <f t="shared" si="2"/>
        <v>0</v>
      </c>
      <c r="G25" s="121">
        <f t="shared" si="2"/>
        <v>0</v>
      </c>
      <c r="H25" s="121">
        <f t="shared" si="2"/>
        <v>0</v>
      </c>
      <c r="I25" s="121">
        <f t="shared" si="2"/>
        <v>0</v>
      </c>
      <c r="J25" s="121">
        <f t="shared" si="2"/>
        <v>0</v>
      </c>
      <c r="K25" s="121">
        <f t="shared" si="2"/>
        <v>0</v>
      </c>
      <c r="L25" s="121">
        <f t="shared" si="2"/>
        <v>0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20"/>
  <sheetViews>
    <sheetView topLeftCell="A4" zoomScaleNormal="100" workbookViewId="0">
      <selection activeCell="C23" sqref="C23"/>
    </sheetView>
  </sheetViews>
  <sheetFormatPr defaultRowHeight="15"/>
  <cols>
    <col min="1" max="1" width="2.7109375" customWidth="1"/>
    <col min="2" max="2" width="39.140625" customWidth="1"/>
    <col min="3" max="3" width="12.7109375" style="2" customWidth="1"/>
    <col min="4" max="4" width="13.28515625" style="2" customWidth="1"/>
    <col min="5" max="5" width="11.85546875" style="2" customWidth="1"/>
    <col min="6" max="6" width="12.140625" style="2" customWidth="1"/>
    <col min="7" max="7" width="11.140625" style="2" customWidth="1"/>
    <col min="8" max="10" width="11.7109375" style="2" customWidth="1"/>
    <col min="11" max="11" width="11.28515625" customWidth="1"/>
  </cols>
  <sheetData>
    <row r="2" spans="2:11" ht="15.75" thickBot="1"/>
    <row r="3" spans="2:11" s="6" customFormat="1" ht="19.5" thickBot="1">
      <c r="B3" s="23" t="s">
        <v>41</v>
      </c>
      <c r="C3" s="24">
        <f>C9-C14</f>
        <v>0</v>
      </c>
      <c r="D3" s="24">
        <f>D9-D14</f>
        <v>0</v>
      </c>
      <c r="E3" s="24"/>
      <c r="F3" s="24"/>
      <c r="G3" s="24"/>
      <c r="H3" s="24"/>
      <c r="I3" s="24"/>
      <c r="J3" s="25"/>
    </row>
    <row r="4" spans="2:11" s="6" customFormat="1" ht="18.75">
      <c r="B4" s="82"/>
      <c r="C4" s="83"/>
      <c r="D4" s="83"/>
      <c r="E4" s="83"/>
      <c r="F4" s="83"/>
      <c r="G4" s="83"/>
      <c r="H4" s="83"/>
      <c r="I4" s="83"/>
      <c r="J4" s="83"/>
    </row>
    <row r="5" spans="2:11" s="6" customFormat="1" ht="18.75">
      <c r="B5" s="82" t="s">
        <v>108</v>
      </c>
      <c r="C5" s="83"/>
      <c r="D5" s="83"/>
      <c r="E5" s="83"/>
      <c r="F5" s="83"/>
      <c r="G5" s="83"/>
      <c r="H5" s="83"/>
      <c r="I5" s="83"/>
      <c r="J5" s="83"/>
    </row>
    <row r="6" spans="2:11" s="6" customFormat="1" ht="18.75">
      <c r="C6" s="22"/>
      <c r="D6" s="22"/>
      <c r="E6" s="22"/>
      <c r="F6" s="22"/>
      <c r="G6" s="22"/>
      <c r="H6" s="22"/>
      <c r="I6" s="22"/>
      <c r="J6" s="22"/>
    </row>
    <row r="7" spans="2:11">
      <c r="B7" s="63"/>
      <c r="C7" s="207" t="s">
        <v>2</v>
      </c>
      <c r="D7" s="207" t="s">
        <v>3</v>
      </c>
      <c r="E7" s="207" t="s">
        <v>4</v>
      </c>
      <c r="F7" s="207" t="s">
        <v>5</v>
      </c>
      <c r="G7" s="207" t="s">
        <v>6</v>
      </c>
      <c r="H7" s="207" t="s">
        <v>7</v>
      </c>
      <c r="I7" s="207" t="s">
        <v>8</v>
      </c>
      <c r="J7" s="207" t="s">
        <v>9</v>
      </c>
      <c r="K7" s="208" t="s">
        <v>18</v>
      </c>
    </row>
    <row r="8" spans="2:11" ht="18.75">
      <c r="B8" s="209" t="s">
        <v>35</v>
      </c>
      <c r="C8" s="243"/>
      <c r="D8" s="243"/>
      <c r="E8" s="243"/>
      <c r="F8" s="243"/>
      <c r="G8" s="243"/>
      <c r="H8" s="243"/>
      <c r="I8" s="243"/>
      <c r="J8" s="243"/>
      <c r="K8" s="244"/>
    </row>
    <row r="9" spans="2:11">
      <c r="B9" s="244" t="s">
        <v>187</v>
      </c>
      <c r="C9" s="243">
        <f>'stap 1 de inkomsten'!D16</f>
        <v>0</v>
      </c>
      <c r="D9" s="243">
        <f>'stap 1 de inkomsten'!E16</f>
        <v>0</v>
      </c>
      <c r="E9" s="243">
        <f>'stap 1 de inkomsten'!F16</f>
        <v>0</v>
      </c>
      <c r="F9" s="243">
        <f>'stap 1 de inkomsten'!G16</f>
        <v>0</v>
      </c>
      <c r="G9" s="243">
        <f>'stap 1 de inkomsten'!H16</f>
        <v>0</v>
      </c>
      <c r="H9" s="243">
        <f>'stap 1 de inkomsten'!I16</f>
        <v>0</v>
      </c>
      <c r="I9" s="243">
        <f>'stap 1 de inkomsten'!J16</f>
        <v>0</v>
      </c>
      <c r="J9" s="243">
        <f>'stap 1 de inkomsten'!K16</f>
        <v>0</v>
      </c>
      <c r="K9" s="243">
        <f>'stap 1 de inkomsten'!L16</f>
        <v>0</v>
      </c>
    </row>
    <row r="10" spans="2:11" ht="18.75">
      <c r="B10" s="209" t="s">
        <v>36</v>
      </c>
      <c r="C10" s="243"/>
      <c r="D10" s="243"/>
      <c r="E10" s="243"/>
      <c r="F10" s="243"/>
      <c r="G10" s="243"/>
      <c r="H10" s="243"/>
      <c r="I10" s="243"/>
      <c r="J10" s="243"/>
      <c r="K10" s="244"/>
    </row>
    <row r="11" spans="2:11">
      <c r="B11" s="244" t="s">
        <v>188</v>
      </c>
      <c r="C11" s="243">
        <f>'Stap 2 de leefkosten'!F20</f>
        <v>0</v>
      </c>
      <c r="D11" s="243">
        <f>'Stap 2 de leefkosten'!G20</f>
        <v>0</v>
      </c>
      <c r="E11" s="243">
        <f>'Stap 2 de leefkosten'!H20</f>
        <v>0</v>
      </c>
      <c r="F11" s="243">
        <f>'Stap 2 de leefkosten'!I20</f>
        <v>0</v>
      </c>
      <c r="G11" s="243">
        <f>'Stap 2 de leefkosten'!J20</f>
        <v>0</v>
      </c>
      <c r="H11" s="243">
        <f>'Stap 2 de leefkosten'!K20</f>
        <v>0</v>
      </c>
      <c r="I11" s="243">
        <f>'Stap 2 de leefkosten'!L20</f>
        <v>0</v>
      </c>
      <c r="J11" s="243">
        <f>'Stap 2 de leefkosten'!M20</f>
        <v>0</v>
      </c>
      <c r="K11" s="243">
        <f>'Stap 2 de leefkosten'!N20</f>
        <v>0</v>
      </c>
    </row>
    <row r="12" spans="2:11">
      <c r="B12" s="244" t="s">
        <v>189</v>
      </c>
      <c r="C12" s="243">
        <f>'Stap 3 de ondersteuning'!E164</f>
        <v>0</v>
      </c>
      <c r="D12" s="243">
        <f>'Stap 3 de ondersteuning'!G164</f>
        <v>0</v>
      </c>
      <c r="E12" s="243">
        <f>'Stap 3 de ondersteuning'!I164</f>
        <v>0</v>
      </c>
      <c r="F12" s="243">
        <f>'Stap 3 de ondersteuning'!K164</f>
        <v>0</v>
      </c>
      <c r="G12" s="243">
        <f>'Stap 3 de ondersteuning'!M164</f>
        <v>0</v>
      </c>
      <c r="H12" s="243">
        <f>'Stap 3 de ondersteuning'!O164</f>
        <v>0</v>
      </c>
      <c r="I12" s="243">
        <f>'Stap 3 de ondersteuning'!Q164</f>
        <v>0</v>
      </c>
      <c r="J12" s="243">
        <f>'Stap 3 de ondersteuning'!S164</f>
        <v>0</v>
      </c>
      <c r="K12" s="243">
        <f>'Stap 3 de ondersteuning'!T164</f>
        <v>0</v>
      </c>
    </row>
    <row r="13" spans="2:11">
      <c r="B13" s="244" t="s">
        <v>190</v>
      </c>
      <c r="C13" s="243">
        <f>'Stap 4 de woon-huishoudkosten'!D22</f>
        <v>0</v>
      </c>
      <c r="D13" s="243">
        <f>'Stap 4 de woon-huishoudkosten'!E22</f>
        <v>0</v>
      </c>
      <c r="E13" s="243">
        <f>'Stap 4 de woon-huishoudkosten'!F22</f>
        <v>0</v>
      </c>
      <c r="F13" s="243">
        <f>'Stap 4 de woon-huishoudkosten'!G22</f>
        <v>0</v>
      </c>
      <c r="G13" s="243">
        <f>'Stap 4 de woon-huishoudkosten'!H22</f>
        <v>0</v>
      </c>
      <c r="H13" s="243">
        <f>'Stap 4 de woon-huishoudkosten'!I22</f>
        <v>0</v>
      </c>
      <c r="I13" s="243">
        <f>'Stap 4 de woon-huishoudkosten'!J22</f>
        <v>0</v>
      </c>
      <c r="J13" s="243">
        <f>'Stap 4 de woon-huishoudkosten'!K22</f>
        <v>0</v>
      </c>
      <c r="K13" s="243">
        <f>'Stap 4 de woon-huishoudkosten'!L22</f>
        <v>0</v>
      </c>
    </row>
    <row r="14" spans="2:11" ht="18.75">
      <c r="B14" s="209" t="s">
        <v>186</v>
      </c>
      <c r="C14" s="210">
        <f t="shared" ref="C14:K14" si="0">C9-C11-C12-C13</f>
        <v>0</v>
      </c>
      <c r="D14" s="210">
        <f t="shared" si="0"/>
        <v>0</v>
      </c>
      <c r="E14" s="210">
        <f t="shared" si="0"/>
        <v>0</v>
      </c>
      <c r="F14" s="210">
        <f t="shared" si="0"/>
        <v>0</v>
      </c>
      <c r="G14" s="210">
        <f t="shared" si="0"/>
        <v>0</v>
      </c>
      <c r="H14" s="210">
        <f t="shared" si="0"/>
        <v>0</v>
      </c>
      <c r="I14" s="210">
        <f t="shared" si="0"/>
        <v>0</v>
      </c>
      <c r="J14" s="210">
        <f t="shared" si="0"/>
        <v>0</v>
      </c>
      <c r="K14" s="210">
        <f t="shared" si="0"/>
        <v>0</v>
      </c>
    </row>
    <row r="15" spans="2:11">
      <c r="B15" s="63"/>
      <c r="C15" s="64"/>
      <c r="D15" s="64"/>
      <c r="E15" s="64"/>
      <c r="F15" s="64"/>
      <c r="G15" s="64"/>
      <c r="H15" s="64"/>
      <c r="I15" s="64"/>
      <c r="J15" s="64"/>
      <c r="K15" s="63"/>
    </row>
    <row r="16" spans="2:11" ht="18.75">
      <c r="B16" s="209" t="s">
        <v>33</v>
      </c>
      <c r="C16" s="243"/>
      <c r="D16" s="243"/>
      <c r="E16" s="243"/>
      <c r="F16" s="243"/>
      <c r="G16" s="243"/>
      <c r="H16" s="243"/>
      <c r="I16" s="243"/>
      <c r="J16" s="243"/>
      <c r="K16" s="244"/>
    </row>
    <row r="17" spans="2:11">
      <c r="B17" s="245" t="s">
        <v>175</v>
      </c>
      <c r="C17" s="243">
        <f>'Stap 5 eenmalige uitgaven'!D16</f>
        <v>0</v>
      </c>
      <c r="D17" s="243">
        <f>'Stap 5 eenmalige uitgaven'!E16</f>
        <v>0</v>
      </c>
      <c r="E17" s="243">
        <f>'Stap 5 eenmalige uitgaven'!F16</f>
        <v>0</v>
      </c>
      <c r="F17" s="243">
        <f>'Stap 5 eenmalige uitgaven'!G16</f>
        <v>0</v>
      </c>
      <c r="G17" s="243">
        <f>'Stap 5 eenmalige uitgaven'!H16</f>
        <v>0</v>
      </c>
      <c r="H17" s="243">
        <f>'Stap 5 eenmalige uitgaven'!I16</f>
        <v>0</v>
      </c>
      <c r="I17" s="243">
        <f>'Stap 5 eenmalige uitgaven'!J16</f>
        <v>0</v>
      </c>
      <c r="J17" s="243">
        <f>'Stap 5 eenmalige uitgaven'!K16</f>
        <v>0</v>
      </c>
      <c r="K17" s="243">
        <f>'Stap 5 eenmalige uitgaven'!L16</f>
        <v>0</v>
      </c>
    </row>
    <row r="18" spans="2:11" ht="18.75">
      <c r="B18" s="209" t="s">
        <v>37</v>
      </c>
      <c r="C18" s="243"/>
      <c r="D18" s="243"/>
      <c r="E18" s="243"/>
      <c r="F18" s="243"/>
      <c r="G18" s="243"/>
      <c r="H18" s="243"/>
      <c r="I18" s="243"/>
      <c r="J18" s="243"/>
      <c r="K18" s="244"/>
    </row>
    <row r="19" spans="2:11">
      <c r="B19" s="245" t="s">
        <v>175</v>
      </c>
      <c r="C19" s="243">
        <f>'Stap 5 eenmalige uitgaven'!D22</f>
        <v>0</v>
      </c>
      <c r="D19" s="243">
        <f>'Stap 5 eenmalige uitgaven'!E22</f>
        <v>0</v>
      </c>
      <c r="E19" s="243">
        <f>'Stap 5 eenmalige uitgaven'!F22</f>
        <v>0</v>
      </c>
      <c r="F19" s="243">
        <f>'Stap 5 eenmalige uitgaven'!G22</f>
        <v>0</v>
      </c>
      <c r="G19" s="243">
        <f>'Stap 5 eenmalige uitgaven'!H22</f>
        <v>0</v>
      </c>
      <c r="H19" s="243">
        <f>'Stap 5 eenmalige uitgaven'!I22</f>
        <v>0</v>
      </c>
      <c r="I19" s="243">
        <f>'Stap 5 eenmalige uitgaven'!J22</f>
        <v>0</v>
      </c>
      <c r="J19" s="243">
        <f>'Stap 5 eenmalige uitgaven'!K22</f>
        <v>0</v>
      </c>
      <c r="K19" s="243">
        <f>'Stap 5 eenmalige uitgaven'!L22</f>
        <v>0</v>
      </c>
    </row>
    <row r="20" spans="2:11" ht="18.75">
      <c r="B20" s="209" t="s">
        <v>186</v>
      </c>
      <c r="C20" s="210">
        <f>'Stap 5 eenmalige uitgaven'!D25</f>
        <v>0</v>
      </c>
      <c r="D20" s="210">
        <f>'Stap 5 eenmalige uitgaven'!E25</f>
        <v>0</v>
      </c>
      <c r="E20" s="210">
        <f>'Stap 5 eenmalige uitgaven'!F25</f>
        <v>0</v>
      </c>
      <c r="F20" s="210">
        <f>'Stap 5 eenmalige uitgaven'!G25</f>
        <v>0</v>
      </c>
      <c r="G20" s="210">
        <f>'Stap 5 eenmalige uitgaven'!H25</f>
        <v>0</v>
      </c>
      <c r="H20" s="210">
        <f>'Stap 5 eenmalige uitgaven'!I25</f>
        <v>0</v>
      </c>
      <c r="I20" s="210">
        <f>'Stap 5 eenmalige uitgaven'!J25</f>
        <v>0</v>
      </c>
      <c r="J20" s="210">
        <f>'Stap 5 eenmalige uitgaven'!K25</f>
        <v>0</v>
      </c>
      <c r="K20" s="210">
        <f>'Stap 5 eenmalige uitgaven'!L25</f>
        <v>0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L26"/>
  <sheetViews>
    <sheetView topLeftCell="A3" zoomScaleNormal="100" workbookViewId="0">
      <selection activeCell="I14" sqref="I14"/>
    </sheetView>
  </sheetViews>
  <sheetFormatPr defaultRowHeight="15"/>
  <cols>
    <col min="1" max="1" width="2.140625" customWidth="1"/>
    <col min="2" max="2" width="10.28515625" customWidth="1"/>
    <col min="3" max="3" width="7.28515625" customWidth="1"/>
    <col min="4" max="4" width="10.7109375" customWidth="1"/>
    <col min="5" max="5" width="14.7109375" style="2" customWidth="1"/>
    <col min="6" max="6" width="9.28515625" style="2" customWidth="1"/>
    <col min="7" max="7" width="9.140625" style="2" customWidth="1"/>
    <col min="10" max="10" width="11.28515625" customWidth="1"/>
  </cols>
  <sheetData>
    <row r="3" spans="2:12" s="59" customFormat="1" ht="26.25">
      <c r="B3" s="60" t="s">
        <v>79</v>
      </c>
      <c r="C3" s="60"/>
      <c r="D3" s="61"/>
      <c r="E3" s="61"/>
      <c r="F3" s="61"/>
      <c r="G3" s="61"/>
      <c r="H3" s="60"/>
      <c r="I3" s="60"/>
      <c r="J3" s="60"/>
      <c r="K3" s="60"/>
      <c r="L3" s="60"/>
    </row>
    <row r="4" spans="2:12">
      <c r="B4" s="62" t="s">
        <v>85</v>
      </c>
      <c r="C4" s="63"/>
      <c r="D4" s="63"/>
      <c r="E4" s="64"/>
      <c r="F4" s="64"/>
      <c r="G4" s="64"/>
      <c r="H4" s="63"/>
      <c r="I4" s="63"/>
      <c r="J4" s="63"/>
      <c r="K4" s="63"/>
      <c r="L4" s="63"/>
    </row>
    <row r="5" spans="2:12">
      <c r="B5" s="63" t="s">
        <v>71</v>
      </c>
      <c r="C5" s="63" t="s">
        <v>67</v>
      </c>
      <c r="D5" s="63" t="s">
        <v>70</v>
      </c>
      <c r="E5" s="64" t="s">
        <v>68</v>
      </c>
      <c r="F5" s="64" t="s">
        <v>84</v>
      </c>
      <c r="G5" s="65" t="s">
        <v>64</v>
      </c>
      <c r="H5" s="64" t="s">
        <v>76</v>
      </c>
      <c r="I5" s="64" t="s">
        <v>77</v>
      </c>
      <c r="J5" s="64" t="s">
        <v>78</v>
      </c>
      <c r="K5" s="64" t="s">
        <v>82</v>
      </c>
      <c r="L5" s="64" t="s">
        <v>83</v>
      </c>
    </row>
    <row r="6" spans="2:12">
      <c r="B6" s="18" t="s">
        <v>72</v>
      </c>
      <c r="C6" s="18" t="s">
        <v>73</v>
      </c>
      <c r="D6" s="18">
        <v>5</v>
      </c>
      <c r="E6" s="102">
        <v>45248</v>
      </c>
      <c r="F6" s="103">
        <v>1690.8</v>
      </c>
      <c r="G6" s="104">
        <f>E6/F6</f>
        <v>26.761296427726521</v>
      </c>
      <c r="H6" s="102">
        <f>G6+1.533</f>
        <v>28.294296427726522</v>
      </c>
      <c r="I6" s="102">
        <f>G6+14.63</f>
        <v>41.391296427726523</v>
      </c>
      <c r="J6" s="102">
        <f>G6+(G6*20%)</f>
        <v>32.113555713271822</v>
      </c>
      <c r="K6" s="102">
        <f>H6+(H6*20%)</f>
        <v>33.953155713271826</v>
      </c>
      <c r="L6" s="102">
        <f>I6+(I6*20%)</f>
        <v>49.669555713271826</v>
      </c>
    </row>
    <row r="7" spans="2:12">
      <c r="B7" s="18" t="s">
        <v>72</v>
      </c>
      <c r="C7" s="18" t="s">
        <v>73</v>
      </c>
      <c r="D7" s="18">
        <v>10</v>
      </c>
      <c r="E7" s="102">
        <v>51059</v>
      </c>
      <c r="F7" s="103">
        <v>1690.8</v>
      </c>
      <c r="G7" s="104">
        <f>E7/F7</f>
        <v>30.198131062219069</v>
      </c>
      <c r="H7" s="102">
        <f>G7+1.533</f>
        <v>31.73113106221907</v>
      </c>
      <c r="I7" s="102">
        <f>G7+16.83</f>
        <v>47.028131062219067</v>
      </c>
      <c r="J7" s="102">
        <f t="shared" ref="J7:J14" si="0">G7+(G7*20%)</f>
        <v>36.237757274662883</v>
      </c>
      <c r="K7" s="102">
        <f t="shared" ref="K7:K14" si="1">H7+(H7*20%)</f>
        <v>38.077357274662887</v>
      </c>
      <c r="L7" s="102">
        <f t="shared" ref="L7:L14" si="2">I7+(I7*20%)</f>
        <v>56.433757274662881</v>
      </c>
    </row>
    <row r="8" spans="2:12">
      <c r="B8" s="18" t="s">
        <v>72</v>
      </c>
      <c r="C8" s="18" t="s">
        <v>73</v>
      </c>
      <c r="D8" s="18">
        <v>20</v>
      </c>
      <c r="E8" s="102">
        <v>62083.9</v>
      </c>
      <c r="F8" s="103">
        <v>1690.8</v>
      </c>
      <c r="G8" s="104">
        <f>E8/F8</f>
        <v>36.718653891648927</v>
      </c>
      <c r="H8" s="102">
        <f>G8+1.533</f>
        <v>38.251653891648928</v>
      </c>
      <c r="I8" s="102">
        <f>G8+20.5</f>
        <v>57.218653891648927</v>
      </c>
      <c r="J8" s="102">
        <f t="shared" si="0"/>
        <v>44.062384669978712</v>
      </c>
      <c r="K8" s="102">
        <f t="shared" si="1"/>
        <v>45.901984669978717</v>
      </c>
      <c r="L8" s="102">
        <f t="shared" si="2"/>
        <v>68.662384669978707</v>
      </c>
    </row>
    <row r="9" spans="2:12">
      <c r="B9" s="63"/>
      <c r="C9" s="63"/>
      <c r="D9" s="63"/>
      <c r="E9" s="64"/>
      <c r="F9" s="66"/>
      <c r="G9" s="65"/>
      <c r="H9" s="64"/>
      <c r="I9" s="63"/>
      <c r="J9" s="64"/>
      <c r="K9" s="64"/>
      <c r="L9" s="64"/>
    </row>
    <row r="10" spans="2:12">
      <c r="B10" s="17" t="s">
        <v>74</v>
      </c>
      <c r="C10" s="17" t="s">
        <v>75</v>
      </c>
      <c r="D10" s="17">
        <v>5</v>
      </c>
      <c r="E10" s="105">
        <v>41475.839999999997</v>
      </c>
      <c r="F10" s="106">
        <v>1690.8</v>
      </c>
      <c r="G10" s="107">
        <f>E10/F10</f>
        <v>24.530305180979418</v>
      </c>
      <c r="H10" s="105">
        <f t="shared" ref="H10:H14" si="3">G10+1.533</f>
        <v>26.06330518097942</v>
      </c>
      <c r="I10" s="105">
        <f>G10+12.87</f>
        <v>37.400305180979416</v>
      </c>
      <c r="J10" s="105">
        <f>G10+(G10*20%)</f>
        <v>29.436366217175301</v>
      </c>
      <c r="K10" s="105">
        <f t="shared" si="1"/>
        <v>31.275966217175302</v>
      </c>
      <c r="L10" s="105">
        <f t="shared" si="2"/>
        <v>44.8803662171753</v>
      </c>
    </row>
    <row r="11" spans="2:12">
      <c r="B11" s="17" t="s">
        <v>74</v>
      </c>
      <c r="C11" s="17" t="str">
        <f>C10</f>
        <v>B2a</v>
      </c>
      <c r="D11" s="17">
        <v>10</v>
      </c>
      <c r="E11" s="105">
        <v>45093.87</v>
      </c>
      <c r="F11" s="106">
        <v>1690.8</v>
      </c>
      <c r="G11" s="107">
        <f>E11/F11</f>
        <v>26.670138396025553</v>
      </c>
      <c r="H11" s="105">
        <f t="shared" si="3"/>
        <v>28.203138396025555</v>
      </c>
      <c r="I11" s="105">
        <f>G11+14.81</f>
        <v>41.480138396025552</v>
      </c>
      <c r="J11" s="105">
        <f t="shared" si="0"/>
        <v>32.004166075230664</v>
      </c>
      <c r="K11" s="105">
        <f t="shared" si="1"/>
        <v>33.843766075230668</v>
      </c>
      <c r="L11" s="105">
        <f t="shared" si="2"/>
        <v>49.776166075230662</v>
      </c>
    </row>
    <row r="12" spans="2:12">
      <c r="B12" s="17" t="s">
        <v>74</v>
      </c>
      <c r="C12" s="17" t="str">
        <f>C11</f>
        <v>B2a</v>
      </c>
      <c r="D12" s="17">
        <v>20</v>
      </c>
      <c r="E12" s="105">
        <v>54699</v>
      </c>
      <c r="F12" s="106">
        <v>1690.8</v>
      </c>
      <c r="G12" s="107">
        <f>E12/F12</f>
        <v>32.350958126330731</v>
      </c>
      <c r="H12" s="105">
        <f t="shared" si="3"/>
        <v>33.883958126330732</v>
      </c>
      <c r="I12" s="105">
        <f>G12+18.04</f>
        <v>50.39095812633073</v>
      </c>
      <c r="J12" s="105">
        <f t="shared" si="0"/>
        <v>38.821149751596877</v>
      </c>
      <c r="K12" s="105">
        <f t="shared" si="1"/>
        <v>40.660749751596882</v>
      </c>
      <c r="L12" s="105">
        <f t="shared" si="2"/>
        <v>60.469149751596873</v>
      </c>
    </row>
    <row r="13" spans="2:12">
      <c r="B13" s="63"/>
      <c r="C13" s="63"/>
      <c r="D13" s="63"/>
      <c r="E13" s="64"/>
      <c r="F13" s="66"/>
      <c r="G13" s="65"/>
      <c r="H13" s="64"/>
      <c r="I13" s="63"/>
      <c r="J13" s="64"/>
      <c r="K13" s="64"/>
      <c r="L13" s="64"/>
    </row>
    <row r="14" spans="2:12">
      <c r="B14" s="16" t="s">
        <v>81</v>
      </c>
      <c r="C14" s="16" t="s">
        <v>80</v>
      </c>
      <c r="D14" s="16">
        <v>5</v>
      </c>
      <c r="E14" s="108">
        <v>40106</v>
      </c>
      <c r="F14" s="109">
        <v>1690.8</v>
      </c>
      <c r="G14" s="110">
        <f>E14/F14</f>
        <v>23.720132481665484</v>
      </c>
      <c r="H14" s="108">
        <f t="shared" si="3"/>
        <v>25.253132481665485</v>
      </c>
      <c r="I14" s="108">
        <f>G14+12.29</f>
        <v>36.01013248166548</v>
      </c>
      <c r="J14" s="108">
        <f t="shared" si="0"/>
        <v>28.464158977998579</v>
      </c>
      <c r="K14" s="108">
        <f t="shared" si="1"/>
        <v>30.303758977998584</v>
      </c>
      <c r="L14" s="108">
        <f t="shared" si="2"/>
        <v>43.212158977998577</v>
      </c>
    </row>
    <row r="15" spans="2:12">
      <c r="B15" s="63"/>
      <c r="C15" s="63"/>
      <c r="D15" s="63"/>
      <c r="E15" s="64"/>
      <c r="F15" s="64"/>
      <c r="G15" s="64"/>
      <c r="H15" s="63"/>
      <c r="I15" s="63"/>
      <c r="J15" s="63"/>
      <c r="K15" s="63"/>
      <c r="L15" s="63"/>
    </row>
    <row r="16" spans="2:12">
      <c r="B16" s="62" t="s">
        <v>86</v>
      </c>
      <c r="C16" s="63"/>
      <c r="D16" s="63"/>
      <c r="E16" s="64"/>
      <c r="F16" s="64"/>
      <c r="G16" s="64"/>
      <c r="H16" s="63"/>
      <c r="I16" s="63"/>
      <c r="J16" s="63"/>
      <c r="K16" s="63"/>
      <c r="L16" s="63"/>
    </row>
    <row r="17" spans="2:12">
      <c r="B17" s="63" t="s">
        <v>71</v>
      </c>
      <c r="C17" s="63" t="s">
        <v>67</v>
      </c>
      <c r="D17" s="63" t="s">
        <v>70</v>
      </c>
      <c r="E17" s="64" t="s">
        <v>68</v>
      </c>
      <c r="F17" s="64" t="s">
        <v>69</v>
      </c>
      <c r="G17" s="65" t="s">
        <v>64</v>
      </c>
      <c r="H17" s="64" t="s">
        <v>76</v>
      </c>
      <c r="I17" s="64" t="s">
        <v>77</v>
      </c>
      <c r="J17" s="64" t="s">
        <v>78</v>
      </c>
      <c r="K17" s="64" t="s">
        <v>82</v>
      </c>
      <c r="L17" s="64" t="s">
        <v>83</v>
      </c>
    </row>
    <row r="18" spans="2:12">
      <c r="B18" s="18" t="s">
        <v>72</v>
      </c>
      <c r="C18" s="18" t="s">
        <v>73</v>
      </c>
      <c r="D18" s="18">
        <v>5</v>
      </c>
      <c r="E18" s="102">
        <f>45248+(E6*15%)</f>
        <v>52035.199999999997</v>
      </c>
      <c r="F18" s="103">
        <v>1690.8</v>
      </c>
      <c r="G18" s="104">
        <f>E18/F18</f>
        <v>30.775490891885497</v>
      </c>
      <c r="H18" s="102">
        <f>G18+1.533</f>
        <v>32.308490891885498</v>
      </c>
      <c r="I18" s="102">
        <f>G18+14.63</f>
        <v>45.405490891885499</v>
      </c>
      <c r="J18" s="102">
        <f>G18+(G18*20%)</f>
        <v>36.930589070262599</v>
      </c>
      <c r="K18" s="102">
        <f>H18+(H18*20%)</f>
        <v>38.770189070262596</v>
      </c>
      <c r="L18" s="102">
        <f>I18+(I18*20%)</f>
        <v>54.486589070262596</v>
      </c>
    </row>
    <row r="19" spans="2:12">
      <c r="B19" s="18" t="s">
        <v>72</v>
      </c>
      <c r="C19" s="18" t="s">
        <v>73</v>
      </c>
      <c r="D19" s="18">
        <v>10</v>
      </c>
      <c r="E19" s="102">
        <f>51059+(E7*15%)</f>
        <v>58717.85</v>
      </c>
      <c r="F19" s="103">
        <v>1690.8</v>
      </c>
      <c r="G19" s="104">
        <f>E19/F19</f>
        <v>34.727850721551931</v>
      </c>
      <c r="H19" s="102">
        <f>G19+1.533</f>
        <v>36.260850721551932</v>
      </c>
      <c r="I19" s="102">
        <f>G19+16.83</f>
        <v>51.557850721551929</v>
      </c>
      <c r="J19" s="102">
        <f t="shared" ref="J19:J20" si="4">G19+(G19*20%)</f>
        <v>41.673420865862319</v>
      </c>
      <c r="K19" s="102">
        <f t="shared" ref="K19:K20" si="5">H19+(H19*20%)</f>
        <v>43.513020865862316</v>
      </c>
      <c r="L19" s="102">
        <f t="shared" ref="L19:L20" si="6">I19+(I19*20%)</f>
        <v>61.869420865862317</v>
      </c>
    </row>
    <row r="20" spans="2:12">
      <c r="B20" s="18" t="s">
        <v>72</v>
      </c>
      <c r="C20" s="18" t="s">
        <v>73</v>
      </c>
      <c r="D20" s="18">
        <v>20</v>
      </c>
      <c r="E20" s="102">
        <f>62083.9+(E8*15%)</f>
        <v>71396.485000000001</v>
      </c>
      <c r="F20" s="103">
        <v>1690.8</v>
      </c>
      <c r="G20" s="104">
        <f>E20/F20</f>
        <v>42.226451975396266</v>
      </c>
      <c r="H20" s="102">
        <f>G20+1.533</f>
        <v>43.759451975396267</v>
      </c>
      <c r="I20" s="102">
        <f>G20+20.5</f>
        <v>62.726451975396266</v>
      </c>
      <c r="J20" s="102">
        <f t="shared" si="4"/>
        <v>50.671742370475521</v>
      </c>
      <c r="K20" s="102">
        <f t="shared" si="5"/>
        <v>52.511342370475518</v>
      </c>
      <c r="L20" s="102">
        <f t="shared" si="6"/>
        <v>75.271742370475522</v>
      </c>
    </row>
    <row r="21" spans="2:12">
      <c r="B21" s="63"/>
      <c r="C21" s="63"/>
      <c r="D21" s="63"/>
      <c r="E21" s="64"/>
      <c r="F21" s="66"/>
      <c r="G21" s="65"/>
      <c r="H21" s="64"/>
      <c r="I21" s="63"/>
      <c r="J21" s="64"/>
      <c r="K21" s="64"/>
      <c r="L21" s="64"/>
    </row>
    <row r="22" spans="2:12">
      <c r="B22" s="17" t="s">
        <v>74</v>
      </c>
      <c r="C22" s="17" t="s">
        <v>75</v>
      </c>
      <c r="D22" s="17">
        <v>5</v>
      </c>
      <c r="E22" s="105">
        <f>41475.84+(E10*15%)</f>
        <v>47697.215999999993</v>
      </c>
      <c r="F22" s="106">
        <v>1690.8</v>
      </c>
      <c r="G22" s="107">
        <f>E22/F22</f>
        <v>28.209850958126328</v>
      </c>
      <c r="H22" s="105">
        <f t="shared" ref="H22:H26" si="7">G22+1.533</f>
        <v>29.742850958126329</v>
      </c>
      <c r="I22" s="105">
        <f>G22+12.87</f>
        <v>41.079850958126329</v>
      </c>
      <c r="J22" s="105">
        <f>G22+(G22*20%)</f>
        <v>33.851821149751594</v>
      </c>
      <c r="K22" s="105">
        <f t="shared" ref="K22:K24" si="8">H22+(H22*20%)</f>
        <v>35.691421149751598</v>
      </c>
      <c r="L22" s="105">
        <f t="shared" ref="L22:L24" si="9">I22+(I22*20%)</f>
        <v>49.295821149751596</v>
      </c>
    </row>
    <row r="23" spans="2:12">
      <c r="B23" s="17" t="s">
        <v>74</v>
      </c>
      <c r="C23" s="17" t="str">
        <f>C22</f>
        <v>B2a</v>
      </c>
      <c r="D23" s="17">
        <v>10</v>
      </c>
      <c r="E23" s="105">
        <f>45093.87+(E11*15%)</f>
        <v>51857.950500000006</v>
      </c>
      <c r="F23" s="106">
        <v>1690.8</v>
      </c>
      <c r="G23" s="107">
        <f>E23/F23</f>
        <v>30.670659155429387</v>
      </c>
      <c r="H23" s="105">
        <f t="shared" si="7"/>
        <v>32.203659155429385</v>
      </c>
      <c r="I23" s="105">
        <f>G23+14.81</f>
        <v>45.480659155429386</v>
      </c>
      <c r="J23" s="105">
        <f t="shared" ref="J23:J24" si="10">G23+(G23*20%)</f>
        <v>36.804790986515265</v>
      </c>
      <c r="K23" s="105">
        <f t="shared" si="8"/>
        <v>38.644390986515262</v>
      </c>
      <c r="L23" s="105">
        <f t="shared" si="9"/>
        <v>54.576790986515263</v>
      </c>
    </row>
    <row r="24" spans="2:12">
      <c r="B24" s="17" t="s">
        <v>74</v>
      </c>
      <c r="C24" s="17" t="str">
        <f>C23</f>
        <v>B2a</v>
      </c>
      <c r="D24" s="17">
        <v>20</v>
      </c>
      <c r="E24" s="105">
        <f>54699+(E12*15%)</f>
        <v>62903.85</v>
      </c>
      <c r="F24" s="106">
        <v>1690.8</v>
      </c>
      <c r="G24" s="107">
        <f>E24/F24</f>
        <v>37.203601845280339</v>
      </c>
      <c r="H24" s="105">
        <f t="shared" si="7"/>
        <v>38.73660184528034</v>
      </c>
      <c r="I24" s="105">
        <f>G24+18.04</f>
        <v>55.243601845280338</v>
      </c>
      <c r="J24" s="105">
        <f t="shared" si="10"/>
        <v>44.644322214336405</v>
      </c>
      <c r="K24" s="105">
        <f t="shared" si="8"/>
        <v>46.48392221433641</v>
      </c>
      <c r="L24" s="105">
        <f t="shared" si="9"/>
        <v>66.292322214336409</v>
      </c>
    </row>
    <row r="25" spans="2:12">
      <c r="B25" s="63"/>
      <c r="C25" s="63"/>
      <c r="D25" s="63"/>
      <c r="E25" s="64"/>
      <c r="F25" s="66"/>
      <c r="G25" s="65"/>
      <c r="H25" s="64"/>
      <c r="I25" s="63"/>
      <c r="J25" s="64"/>
      <c r="K25" s="64"/>
      <c r="L25" s="64"/>
    </row>
    <row r="26" spans="2:12">
      <c r="B26" s="16" t="s">
        <v>81</v>
      </c>
      <c r="C26" s="16" t="s">
        <v>80</v>
      </c>
      <c r="D26" s="16">
        <v>5</v>
      </c>
      <c r="E26" s="108">
        <f>40106+(E14*15%)</f>
        <v>46121.9</v>
      </c>
      <c r="F26" s="109">
        <v>1690.8</v>
      </c>
      <c r="G26" s="110">
        <f>E26/F26</f>
        <v>27.278152353915306</v>
      </c>
      <c r="H26" s="108">
        <f t="shared" si="7"/>
        <v>28.811152353915308</v>
      </c>
      <c r="I26" s="108">
        <f>G26+12.29</f>
        <v>39.568152353915309</v>
      </c>
      <c r="J26" s="108">
        <f t="shared" ref="J26" si="11">G26+(G26*20%)</f>
        <v>32.733782824698366</v>
      </c>
      <c r="K26" s="108">
        <f t="shared" ref="K26" si="12">H26+(H26*20%)</f>
        <v>34.573382824698371</v>
      </c>
      <c r="L26" s="108">
        <f t="shared" ref="L26" si="13">I26+(I26*20%)</f>
        <v>47.481782824698371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C58"/>
  <sheetViews>
    <sheetView topLeftCell="A19" workbookViewId="0">
      <selection activeCell="A41" sqref="A41"/>
    </sheetView>
  </sheetViews>
  <sheetFormatPr defaultRowHeight="15"/>
  <cols>
    <col min="2" max="2" width="58.140625" customWidth="1"/>
    <col min="3" max="3" width="11.28515625" customWidth="1"/>
  </cols>
  <sheetData>
    <row r="4" spans="2:3" ht="21">
      <c r="B4" s="84" t="s">
        <v>109</v>
      </c>
    </row>
    <row r="5" spans="2:3" ht="21.75" thickBot="1">
      <c r="B5" s="84"/>
    </row>
    <row r="6" spans="2:3" ht="15.75" thickBot="1">
      <c r="B6" s="85" t="s">
        <v>110</v>
      </c>
      <c r="C6" s="86"/>
    </row>
    <row r="8" spans="2:3">
      <c r="B8" s="3" t="s">
        <v>111</v>
      </c>
    </row>
    <row r="9" spans="2:3">
      <c r="B9" t="s">
        <v>112</v>
      </c>
      <c r="C9">
        <v>261</v>
      </c>
    </row>
    <row r="10" spans="2:3">
      <c r="B10" t="s">
        <v>113</v>
      </c>
      <c r="C10">
        <v>38</v>
      </c>
    </row>
    <row r="11" spans="2:3">
      <c r="B11" t="s">
        <v>114</v>
      </c>
      <c r="C11">
        <f>C10/5</f>
        <v>7.6</v>
      </c>
    </row>
    <row r="12" spans="2:3">
      <c r="B12" s="87" t="s">
        <v>115</v>
      </c>
      <c r="C12" s="87">
        <f>C9*C11</f>
        <v>1983.6</v>
      </c>
    </row>
    <row r="13" spans="2:3">
      <c r="B13" s="88"/>
      <c r="C13" s="88"/>
    </row>
    <row r="14" spans="2:3">
      <c r="B14" s="3" t="s">
        <v>116</v>
      </c>
    </row>
    <row r="15" spans="2:3">
      <c r="B15" t="s">
        <v>117</v>
      </c>
      <c r="C15">
        <f>C9</f>
        <v>261</v>
      </c>
    </row>
    <row r="16" spans="2:3">
      <c r="B16" t="s">
        <v>118</v>
      </c>
      <c r="C16">
        <v>-10</v>
      </c>
    </row>
    <row r="17" spans="2:3">
      <c r="B17" t="s">
        <v>119</v>
      </c>
      <c r="C17">
        <v>-20</v>
      </c>
    </row>
    <row r="18" spans="2:3">
      <c r="B18" t="s">
        <v>120</v>
      </c>
      <c r="C18">
        <v>-2</v>
      </c>
    </row>
    <row r="19" spans="2:3">
      <c r="B19" t="s">
        <v>121</v>
      </c>
      <c r="C19">
        <f>-(C15*2.5%)</f>
        <v>-6.5250000000000004</v>
      </c>
    </row>
    <row r="20" spans="2:3">
      <c r="B20" t="s">
        <v>122</v>
      </c>
      <c r="C20">
        <f>SUM(C15:C19)</f>
        <v>222.47499999999999</v>
      </c>
    </row>
    <row r="21" spans="2:3">
      <c r="B21" s="87" t="s">
        <v>123</v>
      </c>
      <c r="C21" s="87">
        <f>C20*C11</f>
        <v>1690.81</v>
      </c>
    </row>
    <row r="22" spans="2:3" ht="15.75" thickBot="1"/>
    <row r="23" spans="2:3" ht="15.75" thickBot="1">
      <c r="B23" s="89" t="s">
        <v>124</v>
      </c>
      <c r="C23" s="90"/>
    </row>
    <row r="24" spans="2:3">
      <c r="B24" s="3"/>
    </row>
    <row r="25" spans="2:3">
      <c r="B25" s="91" t="s">
        <v>125</v>
      </c>
      <c r="C25" s="92"/>
    </row>
    <row r="26" spans="2:3">
      <c r="B26" s="93" t="s">
        <v>126</v>
      </c>
      <c r="C26" s="94">
        <v>24295</v>
      </c>
    </row>
    <row r="27" spans="2:3">
      <c r="B27" s="93" t="s">
        <v>127</v>
      </c>
      <c r="C27" s="94">
        <f>(96.41+48.25)*12</f>
        <v>1735.92</v>
      </c>
    </row>
    <row r="28" spans="2:3">
      <c r="B28" s="95" t="s">
        <v>128</v>
      </c>
      <c r="C28" s="96">
        <f>SUM(C26:C27)</f>
        <v>26030.92</v>
      </c>
    </row>
    <row r="29" spans="2:3">
      <c r="C29" s="97"/>
    </row>
    <row r="30" spans="2:3">
      <c r="B30" s="3" t="s">
        <v>129</v>
      </c>
      <c r="C30" s="2"/>
    </row>
    <row r="31" spans="2:3">
      <c r="B31" t="s">
        <v>130</v>
      </c>
      <c r="C31" s="2">
        <f>C26/12</f>
        <v>2024.5833333333333</v>
      </c>
    </row>
    <row r="32" spans="2:3">
      <c r="B32" t="s">
        <v>131</v>
      </c>
      <c r="C32" s="2">
        <f>C27/12</f>
        <v>144.66</v>
      </c>
    </row>
    <row r="33" spans="2:3">
      <c r="B33" t="s">
        <v>132</v>
      </c>
      <c r="C33" s="98">
        <f>(C31+C32)*92%</f>
        <v>1995.7038666666667</v>
      </c>
    </row>
    <row r="34" spans="2:3">
      <c r="C34" s="2"/>
    </row>
    <row r="35" spans="2:3">
      <c r="B35" s="87" t="s">
        <v>133</v>
      </c>
      <c r="C35" s="2"/>
    </row>
    <row r="36" spans="2:3">
      <c r="B36" t="s">
        <v>134</v>
      </c>
      <c r="C36" s="2">
        <f>C26/12</f>
        <v>2024.5833333333333</v>
      </c>
    </row>
    <row r="37" spans="2:3">
      <c r="B37" t="s">
        <v>135</v>
      </c>
      <c r="C37" s="2">
        <f>C27/12</f>
        <v>144.66</v>
      </c>
    </row>
    <row r="38" spans="2:3">
      <c r="B38" t="s">
        <v>136</v>
      </c>
      <c r="C38" s="98">
        <f>(C36+C37)*76%</f>
        <v>1648.6249333333333</v>
      </c>
    </row>
    <row r="39" spans="2:3">
      <c r="C39" s="2"/>
    </row>
    <row r="40" spans="2:3">
      <c r="B40" s="87" t="s">
        <v>137</v>
      </c>
      <c r="C40" s="2"/>
    </row>
    <row r="41" spans="2:3">
      <c r="B41" t="s">
        <v>138</v>
      </c>
      <c r="C41" s="2">
        <f>C28+C38</f>
        <v>27679.544933333331</v>
      </c>
    </row>
    <row r="42" spans="2:3">
      <c r="B42" t="s">
        <v>139</v>
      </c>
      <c r="C42" s="98">
        <f>C41*35.25%</f>
        <v>9757.0395889999982</v>
      </c>
    </row>
    <row r="43" spans="2:3">
      <c r="C43" s="2"/>
    </row>
    <row r="44" spans="2:3">
      <c r="B44" s="87" t="s">
        <v>140</v>
      </c>
      <c r="C44" s="2"/>
    </row>
    <row r="45" spans="2:3">
      <c r="B45" s="1" t="s">
        <v>62</v>
      </c>
      <c r="C45" s="98">
        <v>125</v>
      </c>
    </row>
    <row r="46" spans="2:3">
      <c r="B46" s="1" t="s">
        <v>141</v>
      </c>
      <c r="C46" s="98">
        <f>(C41+C42)*0.36%</f>
        <v>134.77170428039997</v>
      </c>
    </row>
    <row r="47" spans="2:3">
      <c r="B47" s="1" t="s">
        <v>63</v>
      </c>
      <c r="C47" s="98">
        <v>120</v>
      </c>
    </row>
    <row r="48" spans="2:3">
      <c r="B48" s="1" t="s">
        <v>142</v>
      </c>
      <c r="C48" s="98">
        <f>1.3*222</f>
        <v>288.60000000000002</v>
      </c>
    </row>
    <row r="49" spans="2:3">
      <c r="C49" s="99"/>
    </row>
    <row r="50" spans="2:3">
      <c r="B50" s="87" t="s">
        <v>143</v>
      </c>
      <c r="C50" s="99">
        <f>C28+C33+C38+C42+C45+C46+C47+C48</f>
        <v>40100.660093280392</v>
      </c>
    </row>
    <row r="52" spans="2:3">
      <c r="B52" s="87" t="s">
        <v>144</v>
      </c>
      <c r="C52" s="97">
        <f>C50/C21</f>
        <v>23.716833998663596</v>
      </c>
    </row>
    <row r="53" spans="2:3" ht="15.75" thickBot="1"/>
    <row r="54" spans="2:3" ht="15.75" thickBot="1">
      <c r="B54" s="100" t="s">
        <v>145</v>
      </c>
      <c r="C54" s="101"/>
    </row>
    <row r="56" spans="2:3">
      <c r="B56" t="s">
        <v>146</v>
      </c>
      <c r="C56" s="2">
        <f>C52</f>
        <v>23.716833998663596</v>
      </c>
    </row>
    <row r="57" spans="2:3">
      <c r="B57" t="s">
        <v>147</v>
      </c>
      <c r="C57" s="2">
        <f>C56*0.15</f>
        <v>3.5575250997995393</v>
      </c>
    </row>
    <row r="58" spans="2:3">
      <c r="B58" s="87" t="s">
        <v>148</v>
      </c>
      <c r="C58" s="97">
        <f>SUM(C56:C57)</f>
        <v>27.274359098463137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ten geleide</vt:lpstr>
      <vt:lpstr>stap 1 de inkomsten</vt:lpstr>
      <vt:lpstr>Stap 2 de leefkosten</vt:lpstr>
      <vt:lpstr>Stap 3 de ondersteuning</vt:lpstr>
      <vt:lpstr>Stap 4 de woon-huishoudkosten</vt:lpstr>
      <vt:lpstr>Stap 5 eenmalige uitgaven</vt:lpstr>
      <vt:lpstr>Stap 6 het overzicht</vt:lpstr>
      <vt:lpstr>loonkostentabel</vt:lpstr>
      <vt:lpstr>bijlage loonkost</vt:lpstr>
      <vt:lpstr>werkblad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Martine</cp:lastModifiedBy>
  <cp:lastPrinted>2016-11-02T13:40:28Z</cp:lastPrinted>
  <dcterms:created xsi:type="dcterms:W3CDTF">2015-10-26T12:35:03Z</dcterms:created>
  <dcterms:modified xsi:type="dcterms:W3CDTF">2017-11-15T16:30:17Z</dcterms:modified>
</cp:coreProperties>
</file>